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d.docs.live.net/B7E3A2A7531D469D/Documents/"/>
    </mc:Choice>
  </mc:AlternateContent>
  <xr:revisionPtr revIDLastSave="0" documentId="8_{12000BC6-8B25-4F78-8BD0-0DC438BA0A51}" xr6:coauthVersionLast="47" xr6:coauthVersionMax="47" xr10:uidLastSave="{00000000-0000-0000-0000-000000000000}"/>
  <bookViews>
    <workbookView xWindow="-110" yWindow="-110" windowWidth="19420" windowHeight="11500" firstSheet="1" activeTab="1" xr2:uid="{5F1DCA93-7182-44F4-8CBF-4DAC387CBEA3}"/>
  </bookViews>
  <sheets>
    <sheet name="Senior" sheetId="1" r:id="rId1"/>
    <sheet name="Junior" sheetId="2" r:id="rId2"/>
  </sheets>
  <definedNames>
    <definedName name="_xlnm._FilterDatabase" localSheetId="0" hidden="1">Senior!$B$2:$K$47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1" l="1"/>
  <c r="H39" i="1"/>
  <c r="G39" i="1"/>
  <c r="I39" i="1" s="1"/>
  <c r="A48" i="1"/>
  <c r="J21" i="2"/>
  <c r="J19" i="2"/>
  <c r="K31" i="2"/>
  <c r="G31" i="2"/>
  <c r="H31" i="2"/>
  <c r="I31" i="2"/>
  <c r="K11" i="1"/>
  <c r="J4" i="1"/>
  <c r="K40" i="1"/>
  <c r="G40" i="1"/>
  <c r="H40" i="1"/>
  <c r="I40" i="1"/>
  <c r="A47" i="1"/>
  <c r="K21" i="1"/>
  <c r="H21" i="1"/>
  <c r="G21" i="1"/>
  <c r="I21" i="1"/>
  <c r="A46" i="1"/>
  <c r="K41" i="1"/>
  <c r="H41" i="1"/>
  <c r="G41" i="1"/>
  <c r="I41" i="1"/>
  <c r="A45" i="1"/>
  <c r="J2" i="1"/>
  <c r="J3" i="1"/>
  <c r="J9" i="1"/>
  <c r="K43" i="1"/>
  <c r="H43" i="1"/>
  <c r="G43" i="1"/>
  <c r="I43" i="1"/>
  <c r="A44" i="1"/>
  <c r="K21" i="2"/>
  <c r="H21" i="2"/>
  <c r="G21" i="2"/>
  <c r="I21" i="2"/>
  <c r="K36" i="1"/>
  <c r="H36" i="1"/>
  <c r="G36" i="1"/>
  <c r="I36" i="1"/>
  <c r="A43" i="1"/>
  <c r="J12" i="1"/>
  <c r="K48" i="1"/>
  <c r="H48" i="1"/>
  <c r="G48" i="1"/>
  <c r="I48" i="1"/>
  <c r="A42" i="1"/>
  <c r="K30" i="2"/>
  <c r="H30" i="2"/>
  <c r="G30" i="2"/>
  <c r="J26" i="2"/>
  <c r="J35" i="1"/>
  <c r="J20" i="1"/>
  <c r="K42" i="1"/>
  <c r="K45" i="1"/>
  <c r="H42" i="1"/>
  <c r="H45" i="1"/>
  <c r="G42" i="1"/>
  <c r="I42" i="1" s="1"/>
  <c r="G45" i="1"/>
  <c r="I45" i="1"/>
  <c r="A40" i="1"/>
  <c r="A41" i="1"/>
  <c r="G27" i="1"/>
  <c r="K27" i="1"/>
  <c r="H27" i="1"/>
  <c r="I27" i="1"/>
  <c r="A39" i="1"/>
  <c r="K3" i="1"/>
  <c r="K2" i="1"/>
  <c r="J13" i="2"/>
  <c r="K13" i="2"/>
  <c r="K29" i="2"/>
  <c r="H29" i="2"/>
  <c r="G29" i="2"/>
  <c r="I29" i="2"/>
  <c r="K36" i="2"/>
  <c r="H36" i="2"/>
  <c r="G36" i="2"/>
  <c r="J11" i="2"/>
  <c r="K11" i="2"/>
  <c r="J2" i="2"/>
  <c r="K2" i="2"/>
  <c r="J25" i="2"/>
  <c r="K22" i="2"/>
  <c r="H22" i="2"/>
  <c r="G22" i="2"/>
  <c r="J34" i="2"/>
  <c r="K34" i="2"/>
  <c r="K38" i="1"/>
  <c r="H38" i="1"/>
  <c r="G38" i="1"/>
  <c r="A38" i="1"/>
  <c r="J6" i="2"/>
  <c r="J8" i="2"/>
  <c r="K8" i="2"/>
  <c r="K28" i="2"/>
  <c r="H28" i="2"/>
  <c r="G28" i="2"/>
  <c r="I28" i="2"/>
  <c r="K32" i="2"/>
  <c r="K37" i="2"/>
  <c r="H37" i="2"/>
  <c r="G37" i="2"/>
  <c r="H32" i="2"/>
  <c r="G32" i="2"/>
  <c r="J10" i="2"/>
  <c r="K39" i="2"/>
  <c r="H39" i="2"/>
  <c r="G39" i="2"/>
  <c r="K16" i="2"/>
  <c r="H16" i="2"/>
  <c r="G16" i="2"/>
  <c r="K33" i="2"/>
  <c r="H33" i="2"/>
  <c r="G33" i="2"/>
  <c r="I33" i="2"/>
  <c r="K6" i="2"/>
  <c r="K26" i="2"/>
  <c r="H26" i="2"/>
  <c r="G26" i="2"/>
  <c r="K9" i="1"/>
  <c r="K30" i="1"/>
  <c r="H30" i="1"/>
  <c r="G30" i="1"/>
  <c r="A37" i="1"/>
  <c r="K12" i="1"/>
  <c r="K44" i="1"/>
  <c r="H44" i="1"/>
  <c r="G44" i="1"/>
  <c r="A36" i="1"/>
  <c r="K17" i="1"/>
  <c r="H17" i="1"/>
  <c r="G17" i="1"/>
  <c r="A35" i="1"/>
  <c r="K25" i="2"/>
  <c r="K35" i="1"/>
  <c r="H35" i="1"/>
  <c r="G35" i="1"/>
  <c r="A34" i="1"/>
  <c r="K18" i="2"/>
  <c r="H18" i="2"/>
  <c r="G18" i="2"/>
  <c r="G12" i="2"/>
  <c r="H12" i="2"/>
  <c r="K12" i="2"/>
  <c r="J38" i="2"/>
  <c r="K38" i="2"/>
  <c r="K23" i="1"/>
  <c r="H23" i="1"/>
  <c r="G23" i="1"/>
  <c r="A33" i="1"/>
  <c r="K32" i="1"/>
  <c r="H32" i="1"/>
  <c r="G32" i="1"/>
  <c r="A32" i="1"/>
  <c r="K4" i="1"/>
  <c r="K19" i="1"/>
  <c r="H12" i="1"/>
  <c r="H2" i="1"/>
  <c r="H3" i="1"/>
  <c r="H22" i="1"/>
  <c r="H13" i="1"/>
  <c r="H10" i="1"/>
  <c r="H7" i="1"/>
  <c r="H29" i="1"/>
  <c r="H15" i="1"/>
  <c r="H20" i="1"/>
  <c r="H24" i="1"/>
  <c r="H11" i="1"/>
  <c r="H9" i="1"/>
  <c r="H4" i="1"/>
  <c r="H26" i="1"/>
  <c r="H28" i="1"/>
  <c r="H5" i="1"/>
  <c r="H33" i="1"/>
  <c r="H37" i="1"/>
  <c r="H34" i="1"/>
  <c r="H18" i="1"/>
  <c r="H31" i="1"/>
  <c r="H6" i="1"/>
  <c r="H8" i="1"/>
  <c r="H25" i="1"/>
  <c r="H46" i="1"/>
  <c r="H16" i="1"/>
  <c r="H47" i="1"/>
  <c r="H19" i="1"/>
  <c r="H14" i="1"/>
  <c r="G12" i="1"/>
  <c r="G2" i="1"/>
  <c r="G3" i="1"/>
  <c r="G22" i="1"/>
  <c r="G13" i="1"/>
  <c r="G10" i="1"/>
  <c r="G7" i="1"/>
  <c r="G29" i="1"/>
  <c r="G15" i="1"/>
  <c r="G20" i="1"/>
  <c r="G24" i="1"/>
  <c r="G11" i="1"/>
  <c r="G9" i="1"/>
  <c r="G4" i="1"/>
  <c r="G26" i="1"/>
  <c r="G28" i="1"/>
  <c r="G5" i="1"/>
  <c r="G33" i="1"/>
  <c r="G37" i="1"/>
  <c r="G34" i="1"/>
  <c r="G18" i="1"/>
  <c r="G31" i="1"/>
  <c r="G6" i="1"/>
  <c r="G8" i="1"/>
  <c r="G25" i="1"/>
  <c r="G46" i="1"/>
  <c r="G16" i="1"/>
  <c r="I16" i="1" s="1"/>
  <c r="G47" i="1"/>
  <c r="G19" i="1"/>
  <c r="G14" i="1"/>
  <c r="G7" i="2"/>
  <c r="G4" i="2"/>
  <c r="G2" i="2"/>
  <c r="G11" i="2"/>
  <c r="G15" i="2"/>
  <c r="G10" i="2"/>
  <c r="G14" i="2"/>
  <c r="G23" i="2"/>
  <c r="G8" i="2"/>
  <c r="G17" i="2"/>
  <c r="G27" i="2"/>
  <c r="G6" i="2"/>
  <c r="G34" i="2"/>
  <c r="G24" i="2"/>
  <c r="G35" i="2"/>
  <c r="G40" i="2"/>
  <c r="G9" i="2"/>
  <c r="G20" i="2"/>
  <c r="G19" i="2"/>
  <c r="G25" i="2"/>
  <c r="G38" i="2"/>
  <c r="G3" i="2"/>
  <c r="G13" i="2"/>
  <c r="G5" i="2"/>
  <c r="A31" i="1"/>
  <c r="A24" i="1"/>
  <c r="A25" i="1"/>
  <c r="A26" i="1"/>
  <c r="A27" i="1"/>
  <c r="A28" i="1"/>
  <c r="A29" i="1"/>
  <c r="A30" i="1"/>
  <c r="K31" i="1"/>
  <c r="K6" i="1"/>
  <c r="K8" i="1"/>
  <c r="K25" i="1"/>
  <c r="K46" i="1"/>
  <c r="K16" i="1"/>
  <c r="K47" i="1"/>
  <c r="K14" i="1"/>
  <c r="K22" i="1"/>
  <c r="K13" i="1"/>
  <c r="K10" i="1"/>
  <c r="K7" i="1"/>
  <c r="K29" i="1"/>
  <c r="K15" i="1"/>
  <c r="K20" i="1"/>
  <c r="K24" i="1"/>
  <c r="K26" i="1"/>
  <c r="K28" i="1"/>
  <c r="K5" i="1"/>
  <c r="K33" i="1"/>
  <c r="K37" i="1"/>
  <c r="K34" i="1"/>
  <c r="K18" i="1"/>
  <c r="K14" i="2"/>
  <c r="H14" i="2"/>
  <c r="K23" i="2"/>
  <c r="H23" i="2"/>
  <c r="H6" i="2"/>
  <c r="K24" i="2"/>
  <c r="H24" i="2"/>
  <c r="H2" i="2"/>
  <c r="A23" i="1"/>
  <c r="A22" i="1"/>
  <c r="K9" i="2"/>
  <c r="H9" i="2"/>
  <c r="H13" i="2"/>
  <c r="K5" i="2"/>
  <c r="H5" i="2"/>
  <c r="H38" i="2"/>
  <c r="O12" i="2"/>
  <c r="O11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K19" i="2"/>
  <c r="K10" i="2"/>
  <c r="H25" i="2"/>
  <c r="H10" i="2"/>
  <c r="H19" i="2"/>
  <c r="O12" i="1"/>
  <c r="O11" i="1"/>
  <c r="O13" i="1" s="1"/>
  <c r="K40" i="2"/>
  <c r="K17" i="2"/>
  <c r="K15" i="2"/>
  <c r="K20" i="2"/>
  <c r="K3" i="2"/>
  <c r="H17" i="2"/>
  <c r="H15" i="2"/>
  <c r="H8" i="2"/>
  <c r="H20" i="2"/>
  <c r="H3" i="2"/>
  <c r="H40" i="2"/>
  <c r="K27" i="2"/>
  <c r="H27" i="2"/>
  <c r="H11" i="2"/>
  <c r="K35" i="2"/>
  <c r="H35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30" i="2"/>
  <c r="A31" i="2" s="1"/>
  <c r="A32" i="2" s="1"/>
  <c r="A35" i="2" s="1"/>
  <c r="A36" i="2" s="1"/>
  <c r="A37" i="2" s="1"/>
  <c r="A38" i="2" s="1"/>
  <c r="A39" i="2" s="1"/>
  <c r="A40" i="2" s="1"/>
  <c r="K4" i="2"/>
  <c r="H4" i="2"/>
  <c r="H34" i="2"/>
  <c r="K7" i="2"/>
  <c r="H7" i="2"/>
  <c r="I30" i="2"/>
  <c r="I26" i="2"/>
  <c r="I30" i="1"/>
  <c r="I36" i="2"/>
  <c r="I38" i="1"/>
  <c r="I32" i="2"/>
  <c r="I22" i="2"/>
  <c r="I44" i="1"/>
  <c r="I16" i="2"/>
  <c r="I37" i="2"/>
  <c r="I39" i="2"/>
  <c r="I17" i="1"/>
  <c r="I35" i="1"/>
  <c r="I18" i="2"/>
  <c r="I47" i="1"/>
  <c r="I34" i="1"/>
  <c r="I24" i="1"/>
  <c r="I46" i="1"/>
  <c r="I33" i="1"/>
  <c r="I37" i="1"/>
  <c r="I20" i="1"/>
  <c r="I4" i="1"/>
  <c r="I10" i="1"/>
  <c r="I25" i="1"/>
  <c r="I18" i="1"/>
  <c r="I15" i="1"/>
  <c r="I31" i="1"/>
  <c r="I19" i="1"/>
  <c r="I9" i="1"/>
  <c r="I14" i="1"/>
  <c r="I11" i="1"/>
  <c r="I13" i="1"/>
  <c r="I22" i="1"/>
  <c r="I12" i="1"/>
  <c r="I12" i="2"/>
  <c r="I5" i="2"/>
  <c r="I11" i="2"/>
  <c r="I2" i="1"/>
  <c r="I23" i="1"/>
  <c r="I5" i="1"/>
  <c r="I3" i="1"/>
  <c r="I8" i="1"/>
  <c r="I28" i="1"/>
  <c r="I29" i="1"/>
  <c r="I6" i="1"/>
  <c r="I26" i="1"/>
  <c r="I7" i="1"/>
  <c r="I23" i="2"/>
  <c r="I32" i="1"/>
  <c r="I14" i="2"/>
  <c r="I9" i="2"/>
  <c r="I6" i="2"/>
  <c r="I2" i="2"/>
  <c r="I24" i="2"/>
  <c r="I13" i="2"/>
  <c r="I3" i="2"/>
  <c r="I38" i="2"/>
  <c r="O13" i="2"/>
  <c r="I25" i="2"/>
  <c r="I19" i="2"/>
  <c r="I10" i="2"/>
  <c r="I27" i="2"/>
  <c r="I20" i="2"/>
  <c r="I35" i="2"/>
  <c r="I8" i="2"/>
  <c r="I40" i="2"/>
  <c r="I15" i="2"/>
  <c r="I34" i="2"/>
  <c r="I4" i="2"/>
  <c r="I17" i="2"/>
  <c r="I7" i="2"/>
</calcChain>
</file>

<file path=xl/sharedStrings.xml><?xml version="1.0" encoding="utf-8"?>
<sst xmlns="http://schemas.openxmlformats.org/spreadsheetml/2006/main" count="132" uniqueCount="109">
  <si>
    <t>NOM</t>
  </si>
  <si>
    <t>VS</t>
  </si>
  <si>
    <t>DS</t>
  </si>
  <si>
    <t>VD</t>
  </si>
  <si>
    <t>DD</t>
  </si>
  <si>
    <t>TV</t>
  </si>
  <si>
    <t>TD</t>
  </si>
  <si>
    <t>% Victoire(s)</t>
  </si>
  <si>
    <t>Bonus/Malus</t>
  </si>
  <si>
    <t>Points</t>
  </si>
  <si>
    <t>Pierre DEVERLY</t>
  </si>
  <si>
    <t>Légende :</t>
  </si>
  <si>
    <t>Jules POIRIER</t>
  </si>
  <si>
    <t>VS : Victoire(s) en simple</t>
  </si>
  <si>
    <t>Benjamin DEGORRE</t>
  </si>
  <si>
    <t>DS : Défaite(s) en simple</t>
  </si>
  <si>
    <t>Matéo LEMAIRE</t>
  </si>
  <si>
    <t>VD : Victoire(s) en double</t>
  </si>
  <si>
    <t>Alexis DEWULF</t>
  </si>
  <si>
    <t>DD : Défaite(s) en double</t>
  </si>
  <si>
    <t>Louis BOYER</t>
  </si>
  <si>
    <t>TV : Total de victoire(s)</t>
  </si>
  <si>
    <t>Arnaud SILLY</t>
  </si>
  <si>
    <t>TD : Total de défaite(s)</t>
  </si>
  <si>
    <t>Jessica JOSEPH</t>
  </si>
  <si>
    <t>Quentin ROGER</t>
  </si>
  <si>
    <t>Statistiques club :</t>
  </si>
  <si>
    <t>Yannick SOLIS</t>
  </si>
  <si>
    <t xml:space="preserve">Total de victoires </t>
  </si>
  <si>
    <t>Lou-Anne LEMPEREUR</t>
  </si>
  <si>
    <t xml:space="preserve">Total de défaites </t>
  </si>
  <si>
    <t>Pauline BARREAU</t>
  </si>
  <si>
    <t xml:space="preserve">Pourcentage de victoires </t>
  </si>
  <si>
    <t>Mathilde ANJAR</t>
  </si>
  <si>
    <t>Carine GUERANDEL</t>
  </si>
  <si>
    <r>
      <rPr>
        <i/>
        <u/>
        <sz val="11"/>
        <color theme="1"/>
        <rFont val="Aptos Narrow"/>
        <family val="2"/>
        <scheme val="minor"/>
      </rPr>
      <t>NB :</t>
    </r>
    <r>
      <rPr>
        <i/>
        <sz val="11"/>
        <color theme="1"/>
        <rFont val="Aptos Narrow"/>
        <family val="2"/>
        <scheme val="minor"/>
      </rPr>
      <t xml:space="preserve"> Ce fichier ne prend pas en compte les égalités entre deux joueurs/euses. Sur Instagram, les égalités sont respectées dans notre Top 10. En fin de saison les égalités pour tout le classement seront affichées sur ce fichier.</t>
    </r>
  </si>
  <si>
    <t>Lucas VISTICOT</t>
  </si>
  <si>
    <t>Aloïs CLICHE</t>
  </si>
  <si>
    <t>Timothé SOLIS</t>
  </si>
  <si>
    <t>Antoine BALDEYROU</t>
  </si>
  <si>
    <t>Hélène TILLIE</t>
  </si>
  <si>
    <t>Pierre DURLIN</t>
  </si>
  <si>
    <t>Benjamin LEMERET</t>
  </si>
  <si>
    <t>Marvin VANDENDAELE</t>
  </si>
  <si>
    <t>Julien LEJOSNE</t>
  </si>
  <si>
    <t>Pierre DESCAMPS</t>
  </si>
  <si>
    <t>Eva MARTINACHE</t>
  </si>
  <si>
    <t>François BONETE</t>
  </si>
  <si>
    <t>Véronique MASSART</t>
  </si>
  <si>
    <t>Maxime VAN HULLE</t>
  </si>
  <si>
    <t>Maïmouna DIOP</t>
  </si>
  <si>
    <t>Paul INCHAUSPE</t>
  </si>
  <si>
    <t>Jean-Paul MARQUES</t>
  </si>
  <si>
    <t>Fanny HOYEZ</t>
  </si>
  <si>
    <t>Ioana ANTALUCA</t>
  </si>
  <si>
    <t>Caroline DUBRULLE</t>
  </si>
  <si>
    <t>Bérangère PLANCKE</t>
  </si>
  <si>
    <t>Fabien GUSTINCIE</t>
  </si>
  <si>
    <t>Jérôme DUTHOYS</t>
  </si>
  <si>
    <t>Mathis BLAS</t>
  </si>
  <si>
    <t>Rachel BARON</t>
  </si>
  <si>
    <t>Yassine BERTRAND</t>
  </si>
  <si>
    <t>Maxence CAULLIEZ</t>
  </si>
  <si>
    <t>Fabien VIMBERT</t>
  </si>
  <si>
    <t>Patrice THIBAUD</t>
  </si>
  <si>
    <t>Julien VEYRET</t>
  </si>
  <si>
    <t>Serge DUBRULLE</t>
  </si>
  <si>
    <t>Emilien DI VITTORIO</t>
  </si>
  <si>
    <t>Maxime TRUSGNACH</t>
  </si>
  <si>
    <t>Thaïs SAINT-MICHEL</t>
  </si>
  <si>
    <t>Gaspard TILLIE</t>
  </si>
  <si>
    <t>Arthur TILLIE</t>
  </si>
  <si>
    <t>Léonard DEVERLY</t>
  </si>
  <si>
    <t>Coraline SOUVANTHONG</t>
  </si>
  <si>
    <t>Antoine BEGHYN</t>
  </si>
  <si>
    <t>Louis CARRE</t>
  </si>
  <si>
    <t>Marius LEMERET</t>
  </si>
  <si>
    <t>Rémi RENAULT</t>
  </si>
  <si>
    <t>Louise DUTHOIT</t>
  </si>
  <si>
    <t>Will TAHOUM</t>
  </si>
  <si>
    <t>Quentin DUTHOYS</t>
  </si>
  <si>
    <t>Noa POUCHAIN-STACHOWIAK</t>
  </si>
  <si>
    <t>Antonin ARNAGOL CHATAIGNER</t>
  </si>
  <si>
    <t>Raphaël SILLY</t>
  </si>
  <si>
    <t>Vivian DACHICOURT</t>
  </si>
  <si>
    <t>Raphaël BOYER</t>
  </si>
  <si>
    <t>Maxence DOYER</t>
  </si>
  <si>
    <t>Elhya DARRAS</t>
  </si>
  <si>
    <t>Maël BISIMWA</t>
  </si>
  <si>
    <t>Edgar HERANT</t>
  </si>
  <si>
    <t>Robin RENAULT</t>
  </si>
  <si>
    <t>Diane SANTER</t>
  </si>
  <si>
    <t>Elio RASO BOQUET</t>
  </si>
  <si>
    <t>Auguste LAURIE</t>
  </si>
  <si>
    <t>Clémence DUTHOIT</t>
  </si>
  <si>
    <t>=</t>
  </si>
  <si>
    <t>Cyril STIENNE</t>
  </si>
  <si>
    <t>Gabin STIENNE</t>
  </si>
  <si>
    <t>Eléonore BISIMWA</t>
  </si>
  <si>
    <t>Tchaï SOUVANTHONG</t>
  </si>
  <si>
    <t>Lukas SCIACCHITANO</t>
  </si>
  <si>
    <t>Marian LAMOTTE-MOULART</t>
  </si>
  <si>
    <t>Tim LAURIE</t>
  </si>
  <si>
    <t>Lola POUCHAIN-STACHOWIAK</t>
  </si>
  <si>
    <t>Lydéric DUGARDIN</t>
  </si>
  <si>
    <t>Enzo SCIACCHITANO</t>
  </si>
  <si>
    <t>Eliott LEMERET</t>
  </si>
  <si>
    <t>Paul ROUZET</t>
  </si>
  <si>
    <t>Maël LE BARZIC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</si>
</sst>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9" fontId="1" fillId="2" borderId="0" xfId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4EA9-3FCA-4583-8259-311E4AE1121A}">
  <dimension ref="A1:O48"/>
  <sheetViews>
    <sheetView zoomScale="90" zoomScaleNormal="90" workbookViewId="0">
      <pane ySplit="1" topLeftCell="A2" activePane="bottomLeft" state="frozen"/>
      <selection pane="bottomLeft" activeCell="M15" sqref="M15:O21"/>
      <selection activeCell="B1" sqref="B1"/>
    </sheetView>
  </sheetViews>
  <sheetFormatPr defaultColWidth="11.42578125" defaultRowHeight="15.95"/>
  <cols>
    <col min="1" max="1" width="5.5703125" style="3" customWidth="1"/>
    <col min="2" max="2" width="30.5703125" style="5" customWidth="1"/>
    <col min="3" max="6" width="11.5703125" style="4"/>
    <col min="7" max="8" width="11.42578125" style="4"/>
    <col min="9" max="9" width="11.42578125" style="12"/>
    <col min="10" max="10" width="11.5703125" style="4"/>
    <col min="11" max="11" width="11.5703125" style="1"/>
    <col min="12" max="12" width="11.42578125" style="3"/>
    <col min="13" max="13" width="11.5703125" style="3" customWidth="1"/>
    <col min="14" max="14" width="11.42578125" style="3"/>
    <col min="15" max="15" width="4.5703125" style="3" customWidth="1"/>
    <col min="16" max="16384" width="11.42578125" style="3"/>
  </cols>
  <sheetData>
    <row r="1" spans="1:15" ht="15.95" customHeight="1">
      <c r="A1" s="10"/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17" t="s">
        <v>7</v>
      </c>
      <c r="J1" s="9" t="s">
        <v>8</v>
      </c>
      <c r="K1" s="9" t="s">
        <v>9</v>
      </c>
      <c r="M1" s="26"/>
      <c r="N1" s="26"/>
      <c r="O1" s="26"/>
    </row>
    <row r="2" spans="1:15" ht="18.600000000000001">
      <c r="A2" s="2">
        <v>1</v>
      </c>
      <c r="B2" s="18" t="s">
        <v>10</v>
      </c>
      <c r="C2" s="19">
        <v>8</v>
      </c>
      <c r="D2" s="19">
        <v>2</v>
      </c>
      <c r="E2" s="19">
        <v>6</v>
      </c>
      <c r="F2" s="19">
        <v>3</v>
      </c>
      <c r="G2" s="19">
        <f>C2+E2</f>
        <v>14</v>
      </c>
      <c r="H2" s="19">
        <f>D2+F2</f>
        <v>5</v>
      </c>
      <c r="I2" s="20">
        <f>G2/(G2+H2)</f>
        <v>0.73684210526315785</v>
      </c>
      <c r="J2" s="19">
        <f>0.125-1.75</f>
        <v>-1.625</v>
      </c>
      <c r="K2" s="1">
        <f>C2*2+E2+J2</f>
        <v>20.375</v>
      </c>
      <c r="M2" s="7" t="s">
        <v>11</v>
      </c>
    </row>
    <row r="3" spans="1:15" ht="18.600000000000001">
      <c r="A3" s="2">
        <f>A2+1</f>
        <v>2</v>
      </c>
      <c r="B3" s="18" t="s">
        <v>12</v>
      </c>
      <c r="C3" s="19">
        <v>5</v>
      </c>
      <c r="D3" s="19">
        <v>1</v>
      </c>
      <c r="E3" s="19">
        <v>6</v>
      </c>
      <c r="F3" s="19">
        <v>2</v>
      </c>
      <c r="G3" s="19">
        <f>C3+E3</f>
        <v>11</v>
      </c>
      <c r="H3" s="19">
        <f>D3+F3</f>
        <v>3</v>
      </c>
      <c r="I3" s="20">
        <f>G3/(G3+H3)</f>
        <v>0.7857142857142857</v>
      </c>
      <c r="J3" s="19">
        <f>-0.625-0.25</f>
        <v>-0.875</v>
      </c>
      <c r="K3" s="1">
        <f>C3*2+E3+J3</f>
        <v>15.125</v>
      </c>
      <c r="M3" s="3" t="s">
        <v>13</v>
      </c>
    </row>
    <row r="4" spans="1:15" ht="18.600000000000001">
      <c r="A4" s="2">
        <f t="shared" ref="A4:A48" si="0">A3+1</f>
        <v>3</v>
      </c>
      <c r="B4" s="18" t="s">
        <v>14</v>
      </c>
      <c r="C4" s="19">
        <v>2</v>
      </c>
      <c r="D4" s="19">
        <v>1</v>
      </c>
      <c r="E4" s="19">
        <v>6</v>
      </c>
      <c r="F4" s="19">
        <v>1</v>
      </c>
      <c r="G4" s="19">
        <f>C4+E4</f>
        <v>8</v>
      </c>
      <c r="H4" s="19">
        <f>D4+F4</f>
        <v>2</v>
      </c>
      <c r="I4" s="20">
        <f>G4/(G4+H4)</f>
        <v>0.8</v>
      </c>
      <c r="J4" s="19">
        <f>1.5+0.25+0.5</f>
        <v>2.25</v>
      </c>
      <c r="K4" s="1">
        <f>C4*2+E4+J4</f>
        <v>12.25</v>
      </c>
      <c r="M4" s="3" t="s">
        <v>15</v>
      </c>
    </row>
    <row r="5" spans="1:15" ht="18.600000000000001">
      <c r="A5" s="2">
        <f t="shared" si="0"/>
        <v>4</v>
      </c>
      <c r="B5" s="18" t="s">
        <v>16</v>
      </c>
      <c r="C5" s="19">
        <v>3</v>
      </c>
      <c r="D5" s="19">
        <v>1</v>
      </c>
      <c r="E5" s="19">
        <v>5</v>
      </c>
      <c r="F5" s="19">
        <v>1</v>
      </c>
      <c r="G5" s="19">
        <f>C5+E5</f>
        <v>8</v>
      </c>
      <c r="H5" s="19">
        <f>D5+F5</f>
        <v>2</v>
      </c>
      <c r="I5" s="20">
        <f>G5/(G5+H5)</f>
        <v>0.8</v>
      </c>
      <c r="J5" s="19">
        <v>-0.25</v>
      </c>
      <c r="K5" s="1">
        <f>C5*2+E5+J5</f>
        <v>10.75</v>
      </c>
      <c r="M5" s="3" t="s">
        <v>17</v>
      </c>
    </row>
    <row r="6" spans="1:15" ht="18.600000000000001">
      <c r="A6" s="2">
        <f t="shared" si="0"/>
        <v>5</v>
      </c>
      <c r="B6" s="18" t="s">
        <v>18</v>
      </c>
      <c r="C6" s="19">
        <v>3</v>
      </c>
      <c r="D6" s="19">
        <v>0</v>
      </c>
      <c r="E6" s="19">
        <v>3</v>
      </c>
      <c r="F6" s="19">
        <v>1</v>
      </c>
      <c r="G6" s="19">
        <f>C6+E6</f>
        <v>6</v>
      </c>
      <c r="H6" s="19">
        <f>D6+F6</f>
        <v>1</v>
      </c>
      <c r="I6" s="20">
        <f>G6/(G6+H6)</f>
        <v>0.8571428571428571</v>
      </c>
      <c r="J6" s="19">
        <v>-0.125</v>
      </c>
      <c r="K6" s="1">
        <f>C6*2+E6+J6</f>
        <v>8.875</v>
      </c>
      <c r="M6" s="3" t="s">
        <v>19</v>
      </c>
    </row>
    <row r="7" spans="1:15" ht="18.600000000000001">
      <c r="A7" s="2">
        <f t="shared" si="0"/>
        <v>6</v>
      </c>
      <c r="B7" s="18" t="s">
        <v>20</v>
      </c>
      <c r="C7" s="19">
        <v>3</v>
      </c>
      <c r="D7" s="19">
        <v>1</v>
      </c>
      <c r="E7" s="19">
        <v>2</v>
      </c>
      <c r="F7" s="19">
        <v>3</v>
      </c>
      <c r="G7" s="19">
        <f>C7+E7</f>
        <v>5</v>
      </c>
      <c r="H7" s="19">
        <f>D7+F7</f>
        <v>4</v>
      </c>
      <c r="I7" s="20">
        <f>G7/(G7+H7)</f>
        <v>0.55555555555555558</v>
      </c>
      <c r="J7" s="19">
        <v>0.75</v>
      </c>
      <c r="K7" s="1">
        <f>C7*2+E7+J7</f>
        <v>8.75</v>
      </c>
      <c r="M7" s="3" t="s">
        <v>21</v>
      </c>
    </row>
    <row r="8" spans="1:15" ht="18.600000000000001">
      <c r="A8" s="2">
        <f t="shared" si="0"/>
        <v>7</v>
      </c>
      <c r="B8" s="18" t="s">
        <v>22</v>
      </c>
      <c r="C8" s="19">
        <v>3</v>
      </c>
      <c r="D8" s="19">
        <v>2</v>
      </c>
      <c r="E8" s="19">
        <v>2</v>
      </c>
      <c r="F8" s="19">
        <v>1</v>
      </c>
      <c r="G8" s="19">
        <f>C8+E8</f>
        <v>5</v>
      </c>
      <c r="H8" s="19">
        <f>D8+F8</f>
        <v>3</v>
      </c>
      <c r="I8" s="20">
        <f>G8/(G8+H8)</f>
        <v>0.625</v>
      </c>
      <c r="J8" s="19">
        <v>0.5</v>
      </c>
      <c r="K8" s="1">
        <f>C8*2+E8+J8</f>
        <v>8.5</v>
      </c>
      <c r="M8" s="3" t="s">
        <v>23</v>
      </c>
    </row>
    <row r="9" spans="1:15" ht="18.600000000000001">
      <c r="A9" s="2">
        <f t="shared" si="0"/>
        <v>8</v>
      </c>
      <c r="B9" s="18" t="s">
        <v>24</v>
      </c>
      <c r="C9" s="19">
        <v>1</v>
      </c>
      <c r="D9" s="19">
        <v>3</v>
      </c>
      <c r="E9" s="19">
        <v>3</v>
      </c>
      <c r="F9" s="19">
        <v>3</v>
      </c>
      <c r="G9" s="19">
        <f>C9+E9</f>
        <v>4</v>
      </c>
      <c r="H9" s="19">
        <f>D9+F9</f>
        <v>6</v>
      </c>
      <c r="I9" s="20">
        <f>G9/(G9+H9)</f>
        <v>0.4</v>
      </c>
      <c r="J9" s="19">
        <f>2.125+0.75</f>
        <v>2.875</v>
      </c>
      <c r="K9" s="1">
        <f>C9*2+E9+J9</f>
        <v>7.875</v>
      </c>
    </row>
    <row r="10" spans="1:15" ht="18.600000000000001">
      <c r="A10" s="2">
        <f t="shared" si="0"/>
        <v>9</v>
      </c>
      <c r="B10" s="18" t="s">
        <v>25</v>
      </c>
      <c r="C10" s="19">
        <v>3</v>
      </c>
      <c r="D10" s="19">
        <v>2</v>
      </c>
      <c r="E10" s="19">
        <v>1</v>
      </c>
      <c r="F10" s="19">
        <v>0</v>
      </c>
      <c r="G10" s="19">
        <f>C10+E10</f>
        <v>4</v>
      </c>
      <c r="H10" s="19">
        <f>D10+F10</f>
        <v>2</v>
      </c>
      <c r="I10" s="20">
        <f>G10/(G10+H10)</f>
        <v>0.66666666666666663</v>
      </c>
      <c r="J10" s="19">
        <v>0.25</v>
      </c>
      <c r="K10" s="1">
        <f>C10*2+E10+J10</f>
        <v>7.25</v>
      </c>
      <c r="M10" s="7" t="s">
        <v>26</v>
      </c>
      <c r="N10" s="7"/>
      <c r="O10" s="7"/>
    </row>
    <row r="11" spans="1:15" ht="18.600000000000001">
      <c r="A11" s="2">
        <f t="shared" si="0"/>
        <v>10</v>
      </c>
      <c r="B11" s="18" t="s">
        <v>27</v>
      </c>
      <c r="C11" s="19">
        <v>2</v>
      </c>
      <c r="D11" s="19">
        <v>5</v>
      </c>
      <c r="E11" s="19">
        <v>3</v>
      </c>
      <c r="F11" s="19">
        <v>1</v>
      </c>
      <c r="G11" s="19">
        <f>C11+E11</f>
        <v>5</v>
      </c>
      <c r="H11" s="19">
        <f>D11+F11</f>
        <v>6</v>
      </c>
      <c r="I11" s="20">
        <f>G11/(G11+H11)</f>
        <v>0.45454545454545453</v>
      </c>
      <c r="J11" s="19">
        <v>0.125</v>
      </c>
      <c r="K11" s="1">
        <f>C11*2+E11+J11</f>
        <v>7.125</v>
      </c>
      <c r="M11" s="23" t="s">
        <v>28</v>
      </c>
      <c r="N11" s="23"/>
      <c r="O11" s="13">
        <f>(SUM(C:C)+(SUM(E:E))/2)</f>
        <v>95.5</v>
      </c>
    </row>
    <row r="12" spans="1:15" ht="18.600000000000001">
      <c r="A12" s="2">
        <f t="shared" si="0"/>
        <v>11</v>
      </c>
      <c r="B12" s="18" t="s">
        <v>29</v>
      </c>
      <c r="C12" s="19">
        <v>2</v>
      </c>
      <c r="D12" s="19">
        <v>3</v>
      </c>
      <c r="E12" s="19">
        <v>3</v>
      </c>
      <c r="F12" s="19">
        <v>2</v>
      </c>
      <c r="G12" s="19">
        <f>C12+E12</f>
        <v>5</v>
      </c>
      <c r="H12" s="19">
        <f>D12+F12</f>
        <v>5</v>
      </c>
      <c r="I12" s="20">
        <f>G12/(G12+H12)</f>
        <v>0.5</v>
      </c>
      <c r="J12" s="19">
        <f>0.125-0.5+0.25</f>
        <v>-0.125</v>
      </c>
      <c r="K12" s="1">
        <f>C12*2+E12+J12</f>
        <v>6.875</v>
      </c>
      <c r="M12" s="21" t="s">
        <v>30</v>
      </c>
      <c r="N12" s="21"/>
      <c r="O12" s="13">
        <f>(SUM(D:D)+(SUM(F:F))/2)</f>
        <v>113</v>
      </c>
    </row>
    <row r="13" spans="1:15" ht="18.600000000000001">
      <c r="A13" s="2">
        <f t="shared" si="0"/>
        <v>12</v>
      </c>
      <c r="B13" s="18" t="s">
        <v>31</v>
      </c>
      <c r="C13" s="19">
        <v>3</v>
      </c>
      <c r="D13" s="19">
        <v>1</v>
      </c>
      <c r="E13" s="19">
        <v>0</v>
      </c>
      <c r="F13" s="19">
        <v>0</v>
      </c>
      <c r="G13" s="19">
        <f>C13+E13</f>
        <v>3</v>
      </c>
      <c r="H13" s="19">
        <f>D13+F13</f>
        <v>1</v>
      </c>
      <c r="I13" s="20">
        <f>G13/(G13+H13)</f>
        <v>0.75</v>
      </c>
      <c r="J13" s="19">
        <v>0.5</v>
      </c>
      <c r="K13" s="1">
        <f>C13*2+E13+J13</f>
        <v>6.5</v>
      </c>
      <c r="M13" s="21" t="s">
        <v>32</v>
      </c>
      <c r="N13" s="21"/>
      <c r="O13" s="14">
        <f>O11/(O11+O12)</f>
        <v>0.45803357314148679</v>
      </c>
    </row>
    <row r="14" spans="1:15" ht="18.600000000000001">
      <c r="A14" s="2">
        <f t="shared" si="0"/>
        <v>13</v>
      </c>
      <c r="B14" s="18" t="s">
        <v>33</v>
      </c>
      <c r="C14" s="19">
        <v>2</v>
      </c>
      <c r="D14" s="19">
        <v>4</v>
      </c>
      <c r="E14" s="19">
        <v>2</v>
      </c>
      <c r="F14" s="19">
        <v>3</v>
      </c>
      <c r="G14" s="19">
        <f>C14+E14</f>
        <v>4</v>
      </c>
      <c r="H14" s="19">
        <f>D14+F14</f>
        <v>7</v>
      </c>
      <c r="I14" s="20">
        <f>G14/(G14+H14)</f>
        <v>0.36363636363636365</v>
      </c>
      <c r="J14" s="19">
        <v>0.25</v>
      </c>
      <c r="K14" s="1">
        <f>C14*2+E14+J14</f>
        <v>6.25</v>
      </c>
    </row>
    <row r="15" spans="1:15" ht="18.600000000000001" customHeight="1">
      <c r="A15" s="2">
        <f t="shared" si="0"/>
        <v>14</v>
      </c>
      <c r="B15" s="18" t="s">
        <v>34</v>
      </c>
      <c r="C15" s="19">
        <v>2</v>
      </c>
      <c r="D15" s="19">
        <v>0</v>
      </c>
      <c r="E15" s="19">
        <v>1</v>
      </c>
      <c r="F15" s="19">
        <v>0</v>
      </c>
      <c r="G15" s="19">
        <f>C15+E15</f>
        <v>3</v>
      </c>
      <c r="H15" s="19">
        <f>D15+F15</f>
        <v>0</v>
      </c>
      <c r="I15" s="20">
        <f>G15/(G15+H15)</f>
        <v>1</v>
      </c>
      <c r="J15" s="19">
        <v>1</v>
      </c>
      <c r="K15" s="1">
        <f>C15*2+E15+J15</f>
        <v>6</v>
      </c>
      <c r="M15" s="24" t="s">
        <v>35</v>
      </c>
      <c r="N15" s="24"/>
      <c r="O15" s="24"/>
    </row>
    <row r="16" spans="1:15" ht="18.600000000000001">
      <c r="A16" s="2">
        <f t="shared" si="0"/>
        <v>15</v>
      </c>
      <c r="B16" s="18" t="s">
        <v>36</v>
      </c>
      <c r="C16" s="19">
        <v>3</v>
      </c>
      <c r="D16" s="19">
        <v>4</v>
      </c>
      <c r="E16" s="19">
        <v>0</v>
      </c>
      <c r="F16" s="19">
        <v>0</v>
      </c>
      <c r="G16" s="19">
        <f>C16+E16</f>
        <v>3</v>
      </c>
      <c r="H16" s="19">
        <f>D16+F16</f>
        <v>4</v>
      </c>
      <c r="I16" s="20">
        <f>G16/(G16+H16)</f>
        <v>0.42857142857142855</v>
      </c>
      <c r="J16" s="19">
        <v>-0.75</v>
      </c>
      <c r="K16" s="1">
        <f>C16*2+E16+J16</f>
        <v>5.25</v>
      </c>
      <c r="M16" s="24"/>
      <c r="N16" s="24"/>
      <c r="O16" s="24"/>
    </row>
    <row r="17" spans="1:15" ht="18.600000000000001">
      <c r="A17" s="2">
        <f t="shared" si="0"/>
        <v>16</v>
      </c>
      <c r="B17" s="5" t="s">
        <v>37</v>
      </c>
      <c r="C17" s="22">
        <v>2</v>
      </c>
      <c r="D17" s="22">
        <v>0</v>
      </c>
      <c r="E17" s="22">
        <v>1</v>
      </c>
      <c r="F17" s="22">
        <v>0</v>
      </c>
      <c r="G17" s="22">
        <f>C17+E17</f>
        <v>3</v>
      </c>
      <c r="H17" s="22">
        <f>D17+F17</f>
        <v>0</v>
      </c>
      <c r="I17" s="12">
        <f>G17/(G17+H17)</f>
        <v>1</v>
      </c>
      <c r="J17" s="22">
        <v>0</v>
      </c>
      <c r="K17" s="1">
        <f>C17*2+E17+J17</f>
        <v>5</v>
      </c>
      <c r="M17" s="24"/>
      <c r="N17" s="24"/>
      <c r="O17" s="24"/>
    </row>
    <row r="18" spans="1:15" ht="18.600000000000001">
      <c r="A18" s="2">
        <f t="shared" si="0"/>
        <v>17</v>
      </c>
      <c r="B18" s="18" t="s">
        <v>38</v>
      </c>
      <c r="C18" s="19">
        <v>2</v>
      </c>
      <c r="D18" s="19">
        <v>1</v>
      </c>
      <c r="E18" s="19">
        <v>1</v>
      </c>
      <c r="F18" s="19">
        <v>0</v>
      </c>
      <c r="G18" s="19">
        <f>C18+E18</f>
        <v>3</v>
      </c>
      <c r="H18" s="19">
        <f>D18+F18</f>
        <v>1</v>
      </c>
      <c r="I18" s="20">
        <f>G18/(G18+H18)</f>
        <v>0.75</v>
      </c>
      <c r="J18" s="19">
        <v>0</v>
      </c>
      <c r="K18" s="1">
        <f>C18*2+E18+J18</f>
        <v>5</v>
      </c>
      <c r="M18" s="24"/>
      <c r="N18" s="24"/>
      <c r="O18" s="24"/>
    </row>
    <row r="19" spans="1:15" ht="18.600000000000001">
      <c r="A19" s="2">
        <f t="shared" si="0"/>
        <v>18</v>
      </c>
      <c r="B19" s="5" t="s">
        <v>39</v>
      </c>
      <c r="C19" s="22">
        <v>1</v>
      </c>
      <c r="D19" s="22">
        <v>3</v>
      </c>
      <c r="E19" s="22">
        <v>3</v>
      </c>
      <c r="F19" s="22">
        <v>0</v>
      </c>
      <c r="G19" s="19">
        <f>C19+E19</f>
        <v>4</v>
      </c>
      <c r="H19" s="19">
        <f>D19+F19</f>
        <v>3</v>
      </c>
      <c r="I19" s="20">
        <f>G19/(G19+H19)</f>
        <v>0.5714285714285714</v>
      </c>
      <c r="J19" s="22">
        <v>0</v>
      </c>
      <c r="K19" s="1">
        <f>C19*2+E19+J19</f>
        <v>5</v>
      </c>
      <c r="M19" s="24"/>
      <c r="N19" s="24"/>
      <c r="O19" s="24"/>
    </row>
    <row r="20" spans="1:15" ht="18.600000000000001">
      <c r="A20" s="2">
        <f t="shared" si="0"/>
        <v>19</v>
      </c>
      <c r="B20" s="18" t="s">
        <v>40</v>
      </c>
      <c r="C20" s="19">
        <v>2</v>
      </c>
      <c r="D20" s="19">
        <v>2</v>
      </c>
      <c r="E20" s="19">
        <v>1</v>
      </c>
      <c r="F20" s="19">
        <v>3</v>
      </c>
      <c r="G20" s="19">
        <f>C20+E20</f>
        <v>3</v>
      </c>
      <c r="H20" s="19">
        <f>D20+F20</f>
        <v>5</v>
      </c>
      <c r="I20" s="20">
        <f>G20/(G20+H20)</f>
        <v>0.375</v>
      </c>
      <c r="J20" s="19">
        <f>-0.25+0.125</f>
        <v>-0.125</v>
      </c>
      <c r="K20" s="1">
        <f>C20*2+E20+J20</f>
        <v>4.875</v>
      </c>
      <c r="M20" s="24"/>
      <c r="N20" s="24"/>
      <c r="O20" s="24"/>
    </row>
    <row r="21" spans="1:15" ht="18.600000000000001">
      <c r="A21" s="2">
        <f t="shared" si="0"/>
        <v>20</v>
      </c>
      <c r="B21" s="5" t="s">
        <v>41</v>
      </c>
      <c r="C21" s="22">
        <v>2</v>
      </c>
      <c r="D21" s="22">
        <v>0</v>
      </c>
      <c r="E21" s="22">
        <v>0</v>
      </c>
      <c r="F21" s="22">
        <v>0</v>
      </c>
      <c r="G21" s="22">
        <f>C21+E21</f>
        <v>2</v>
      </c>
      <c r="H21" s="22">
        <f>D21+F21</f>
        <v>0</v>
      </c>
      <c r="I21" s="12">
        <f>G21/(G21+H21)</f>
        <v>1</v>
      </c>
      <c r="J21" s="22">
        <v>0.5</v>
      </c>
      <c r="K21" s="1">
        <f>C21*2+E21+J21</f>
        <v>4.5</v>
      </c>
      <c r="M21" s="24"/>
      <c r="N21" s="24"/>
      <c r="O21" s="24"/>
    </row>
    <row r="22" spans="1:15" ht="18.600000000000001">
      <c r="A22" s="2">
        <f t="shared" si="0"/>
        <v>21</v>
      </c>
      <c r="B22" s="18" t="s">
        <v>42</v>
      </c>
      <c r="C22" s="19">
        <v>2</v>
      </c>
      <c r="D22" s="19">
        <v>0</v>
      </c>
      <c r="E22" s="19">
        <v>0</v>
      </c>
      <c r="F22" s="19">
        <v>0</v>
      </c>
      <c r="G22" s="19">
        <f>C22+E22</f>
        <v>2</v>
      </c>
      <c r="H22" s="19">
        <f>D22+F22</f>
        <v>0</v>
      </c>
      <c r="I22" s="20">
        <f>G22/(G22+H22)</f>
        <v>1</v>
      </c>
      <c r="J22" s="19">
        <v>0.25</v>
      </c>
      <c r="K22" s="1">
        <f>C22*2+E22+J22</f>
        <v>4.25</v>
      </c>
    </row>
    <row r="23" spans="1:15" ht="18.600000000000001">
      <c r="A23" s="2">
        <f t="shared" si="0"/>
        <v>22</v>
      </c>
      <c r="B23" s="5" t="s">
        <v>43</v>
      </c>
      <c r="C23" s="22">
        <v>1</v>
      </c>
      <c r="D23" s="22">
        <v>3</v>
      </c>
      <c r="E23" s="22">
        <v>1</v>
      </c>
      <c r="F23" s="22">
        <v>0</v>
      </c>
      <c r="G23" s="22">
        <f>C23+E23</f>
        <v>2</v>
      </c>
      <c r="H23" s="22">
        <f>D23+F23</f>
        <v>3</v>
      </c>
      <c r="I23" s="12">
        <f>G23/(G23+H23)</f>
        <v>0.4</v>
      </c>
      <c r="J23" s="22">
        <v>0.75</v>
      </c>
      <c r="K23" s="1">
        <f>C23*2+E23+J23</f>
        <v>3.75</v>
      </c>
    </row>
    <row r="24" spans="1:15" ht="18.600000000000001">
      <c r="A24" s="2">
        <f t="shared" si="0"/>
        <v>23</v>
      </c>
      <c r="B24" s="18" t="s">
        <v>44</v>
      </c>
      <c r="C24" s="19">
        <v>2</v>
      </c>
      <c r="D24" s="19">
        <v>5</v>
      </c>
      <c r="E24" s="19">
        <v>0</v>
      </c>
      <c r="F24" s="19">
        <v>4</v>
      </c>
      <c r="G24" s="19">
        <f>C24+E24</f>
        <v>2</v>
      </c>
      <c r="H24" s="19">
        <f>D24+F24</f>
        <v>9</v>
      </c>
      <c r="I24" s="20">
        <f>G24/(G24+H24)</f>
        <v>0.18181818181818182</v>
      </c>
      <c r="J24" s="19">
        <v>-0.25</v>
      </c>
      <c r="K24" s="1">
        <f>C24*2+E24+J24</f>
        <v>3.75</v>
      </c>
    </row>
    <row r="25" spans="1:15" ht="18.600000000000001">
      <c r="A25" s="2">
        <f t="shared" si="0"/>
        <v>24</v>
      </c>
      <c r="B25" s="18" t="s">
        <v>45</v>
      </c>
      <c r="C25" s="19">
        <v>1</v>
      </c>
      <c r="D25" s="19">
        <v>2</v>
      </c>
      <c r="E25" s="19">
        <v>1</v>
      </c>
      <c r="F25" s="19">
        <v>1</v>
      </c>
      <c r="G25" s="19">
        <f>C25+E25</f>
        <v>2</v>
      </c>
      <c r="H25" s="19">
        <f>D25+F25</f>
        <v>3</v>
      </c>
      <c r="I25" s="20">
        <f>G25/(G25+H25)</f>
        <v>0.4</v>
      </c>
      <c r="J25" s="19">
        <v>0.25</v>
      </c>
      <c r="K25" s="1">
        <f>C25*2+E25+J25</f>
        <v>3.25</v>
      </c>
    </row>
    <row r="26" spans="1:15" ht="18.600000000000001">
      <c r="A26" s="2">
        <f t="shared" si="0"/>
        <v>25</v>
      </c>
      <c r="B26" s="18" t="s">
        <v>46</v>
      </c>
      <c r="C26" s="19">
        <v>1</v>
      </c>
      <c r="D26" s="19">
        <v>3</v>
      </c>
      <c r="E26" s="19">
        <v>1</v>
      </c>
      <c r="F26" s="19">
        <v>1</v>
      </c>
      <c r="G26" s="19">
        <f>C26+E26</f>
        <v>2</v>
      </c>
      <c r="H26" s="19">
        <f>D26+F26</f>
        <v>4</v>
      </c>
      <c r="I26" s="20">
        <f>G26/(G26+H26)</f>
        <v>0.33333333333333331</v>
      </c>
      <c r="J26" s="19">
        <v>0</v>
      </c>
      <c r="K26" s="1">
        <f>C26*2+E26+J26</f>
        <v>3</v>
      </c>
    </row>
    <row r="27" spans="1:15" ht="18.600000000000001">
      <c r="A27" s="2">
        <f t="shared" si="0"/>
        <v>26</v>
      </c>
      <c r="B27" s="5" t="s">
        <v>47</v>
      </c>
      <c r="C27" s="22">
        <v>1</v>
      </c>
      <c r="D27" s="22">
        <v>1</v>
      </c>
      <c r="E27" s="22">
        <v>0</v>
      </c>
      <c r="F27" s="22">
        <v>1</v>
      </c>
      <c r="G27" s="19">
        <f>C27+E27</f>
        <v>1</v>
      </c>
      <c r="H27" s="22">
        <f>D27+F27</f>
        <v>2</v>
      </c>
      <c r="I27" s="12">
        <f>G27/(G27+H27)</f>
        <v>0.33333333333333331</v>
      </c>
      <c r="J27" s="22">
        <v>1</v>
      </c>
      <c r="K27" s="1">
        <f>C27*2+E27+J27</f>
        <v>3</v>
      </c>
    </row>
    <row r="28" spans="1:15" ht="18.600000000000001">
      <c r="A28" s="2">
        <f t="shared" si="0"/>
        <v>27</v>
      </c>
      <c r="B28" s="18" t="s">
        <v>48</v>
      </c>
      <c r="C28" s="19">
        <v>1</v>
      </c>
      <c r="D28" s="19">
        <v>3</v>
      </c>
      <c r="E28" s="19">
        <v>1</v>
      </c>
      <c r="F28" s="19">
        <v>1</v>
      </c>
      <c r="G28" s="19">
        <f>C28+E28</f>
        <v>2</v>
      </c>
      <c r="H28" s="19">
        <f>D28+F28</f>
        <v>4</v>
      </c>
      <c r="I28" s="20">
        <f>G28/(G28+H28)</f>
        <v>0.33333333333333331</v>
      </c>
      <c r="J28" s="19">
        <v>-0.25</v>
      </c>
      <c r="K28" s="1">
        <f>C28*2+E28+J28</f>
        <v>2.75</v>
      </c>
    </row>
    <row r="29" spans="1:15" ht="18.600000000000001">
      <c r="A29" s="2">
        <f t="shared" si="0"/>
        <v>28</v>
      </c>
      <c r="B29" s="18" t="s">
        <v>49</v>
      </c>
      <c r="C29" s="19">
        <v>1</v>
      </c>
      <c r="D29" s="19">
        <v>2</v>
      </c>
      <c r="E29" s="19">
        <v>0</v>
      </c>
      <c r="F29" s="19">
        <v>1</v>
      </c>
      <c r="G29" s="19">
        <f>C29+E29</f>
        <v>1</v>
      </c>
      <c r="H29" s="19">
        <f>D29+F29</f>
        <v>3</v>
      </c>
      <c r="I29" s="20">
        <f>G29/(G29+H29)</f>
        <v>0.25</v>
      </c>
      <c r="J29" s="19">
        <v>0.25</v>
      </c>
      <c r="K29" s="1">
        <f>C29*2+E29+J29</f>
        <v>2.25</v>
      </c>
    </row>
    <row r="30" spans="1:15" ht="18.600000000000001">
      <c r="A30" s="2">
        <f t="shared" si="0"/>
        <v>29</v>
      </c>
      <c r="B30" s="5" t="s">
        <v>50</v>
      </c>
      <c r="C30" s="22">
        <v>1</v>
      </c>
      <c r="D30" s="22">
        <v>1</v>
      </c>
      <c r="E30" s="22">
        <v>0</v>
      </c>
      <c r="F30" s="22">
        <v>0</v>
      </c>
      <c r="G30" s="22">
        <f>C30+E30</f>
        <v>1</v>
      </c>
      <c r="H30" s="22">
        <f>D30+F30</f>
        <v>1</v>
      </c>
      <c r="I30" s="12">
        <f>G30/(G30+H30)</f>
        <v>0.5</v>
      </c>
      <c r="J30" s="22">
        <v>0</v>
      </c>
      <c r="K30" s="1">
        <f>C30*2+E30+J30</f>
        <v>2</v>
      </c>
    </row>
    <row r="31" spans="1:15" ht="18.600000000000001">
      <c r="A31" s="2">
        <f t="shared" si="0"/>
        <v>30</v>
      </c>
      <c r="B31" s="18" t="s">
        <v>51</v>
      </c>
      <c r="C31" s="19">
        <v>1</v>
      </c>
      <c r="D31" s="19">
        <v>1</v>
      </c>
      <c r="E31" s="19">
        <v>0</v>
      </c>
      <c r="F31" s="19">
        <v>2</v>
      </c>
      <c r="G31" s="19">
        <f>C31+E31</f>
        <v>1</v>
      </c>
      <c r="H31" s="19">
        <f>D31+F31</f>
        <v>3</v>
      </c>
      <c r="I31" s="20">
        <f>G31/(G31+H31)</f>
        <v>0.25</v>
      </c>
      <c r="J31" s="19">
        <v>0</v>
      </c>
      <c r="K31" s="1">
        <f>C31*2+E31+J31</f>
        <v>2</v>
      </c>
    </row>
    <row r="32" spans="1:15" ht="18.600000000000001">
      <c r="A32" s="2">
        <f t="shared" si="0"/>
        <v>31</v>
      </c>
      <c r="B32" s="5" t="s">
        <v>52</v>
      </c>
      <c r="C32" s="22">
        <v>1</v>
      </c>
      <c r="D32" s="22">
        <v>2</v>
      </c>
      <c r="E32" s="22">
        <v>0</v>
      </c>
      <c r="F32" s="22">
        <v>0</v>
      </c>
      <c r="G32" s="22">
        <f>C32+E32</f>
        <v>1</v>
      </c>
      <c r="H32" s="22">
        <f>D32+F32</f>
        <v>2</v>
      </c>
      <c r="I32" s="12">
        <f>G32/(G32+H32)</f>
        <v>0.33333333333333331</v>
      </c>
      <c r="J32" s="22">
        <v>-0.5</v>
      </c>
      <c r="K32" s="1">
        <f>C32*2+E32+J32</f>
        <v>1.5</v>
      </c>
    </row>
    <row r="33" spans="1:11" ht="18.600000000000001">
      <c r="A33" s="2">
        <f t="shared" si="0"/>
        <v>32</v>
      </c>
      <c r="B33" s="18" t="s">
        <v>53</v>
      </c>
      <c r="C33" s="19">
        <v>0</v>
      </c>
      <c r="D33" s="19">
        <v>5</v>
      </c>
      <c r="E33" s="19">
        <v>2</v>
      </c>
      <c r="F33" s="19">
        <v>0</v>
      </c>
      <c r="G33" s="19">
        <f>C33+E33</f>
        <v>2</v>
      </c>
      <c r="H33" s="19">
        <f>D33+F33</f>
        <v>5</v>
      </c>
      <c r="I33" s="20">
        <f>G33/(G33+H33)</f>
        <v>0.2857142857142857</v>
      </c>
      <c r="J33" s="19">
        <v>-0.5</v>
      </c>
      <c r="K33" s="1">
        <f>C33*2+E33+J33</f>
        <v>1.5</v>
      </c>
    </row>
    <row r="34" spans="1:11" ht="18.600000000000001">
      <c r="A34" s="2">
        <f t="shared" si="0"/>
        <v>33</v>
      </c>
      <c r="B34" s="18" t="s">
        <v>54</v>
      </c>
      <c r="C34" s="19">
        <v>0</v>
      </c>
      <c r="D34" s="19">
        <v>5</v>
      </c>
      <c r="E34" s="19">
        <v>1</v>
      </c>
      <c r="F34" s="19">
        <v>3</v>
      </c>
      <c r="G34" s="19">
        <f>C34+E34</f>
        <v>1</v>
      </c>
      <c r="H34" s="19">
        <f>D34+F34</f>
        <v>8</v>
      </c>
      <c r="I34" s="20">
        <f>G34/(G34+H34)</f>
        <v>0.1111111111111111</v>
      </c>
      <c r="J34" s="19">
        <v>0</v>
      </c>
      <c r="K34" s="1">
        <f>C34*2+E34+J34</f>
        <v>1</v>
      </c>
    </row>
    <row r="35" spans="1:11" ht="18.600000000000001">
      <c r="A35" s="2">
        <f t="shared" si="0"/>
        <v>34</v>
      </c>
      <c r="B35" s="5" t="s">
        <v>55</v>
      </c>
      <c r="C35" s="22">
        <v>0</v>
      </c>
      <c r="D35" s="22">
        <v>5</v>
      </c>
      <c r="E35" s="22">
        <v>1</v>
      </c>
      <c r="F35" s="22">
        <v>1</v>
      </c>
      <c r="G35" s="22">
        <f>C35+E35</f>
        <v>1</v>
      </c>
      <c r="H35" s="22">
        <f>D35+F35</f>
        <v>6</v>
      </c>
      <c r="I35" s="12">
        <f>G35/(G35+H35)</f>
        <v>0.14285714285714285</v>
      </c>
      <c r="J35" s="22">
        <f>-0.5+0.125</f>
        <v>-0.375</v>
      </c>
      <c r="K35" s="1">
        <f>C35*2+E35+J35</f>
        <v>0.625</v>
      </c>
    </row>
    <row r="36" spans="1:11" ht="18.600000000000001">
      <c r="A36" s="2">
        <f t="shared" si="0"/>
        <v>35</v>
      </c>
      <c r="B36" s="5" t="s">
        <v>56</v>
      </c>
      <c r="C36" s="22">
        <v>0</v>
      </c>
      <c r="D36" s="22">
        <v>1</v>
      </c>
      <c r="E36" s="22">
        <v>0</v>
      </c>
      <c r="F36" s="22">
        <v>0</v>
      </c>
      <c r="G36" s="22">
        <f>C36+E36</f>
        <v>0</v>
      </c>
      <c r="H36" s="22">
        <f>D36+F36</f>
        <v>1</v>
      </c>
      <c r="I36" s="12">
        <f>G36/(G36+H36)</f>
        <v>0</v>
      </c>
      <c r="J36" s="22">
        <v>0</v>
      </c>
      <c r="K36" s="1">
        <f>C36*2+E36+J36</f>
        <v>0</v>
      </c>
    </row>
    <row r="37" spans="1:11" ht="18.600000000000001">
      <c r="A37" s="2">
        <f t="shared" si="0"/>
        <v>36</v>
      </c>
      <c r="B37" s="18" t="s">
        <v>57</v>
      </c>
      <c r="C37" s="19">
        <v>0</v>
      </c>
      <c r="D37" s="19">
        <v>0</v>
      </c>
      <c r="E37" s="19">
        <v>0</v>
      </c>
      <c r="F37" s="19">
        <v>1</v>
      </c>
      <c r="G37" s="19">
        <f>C37+E37</f>
        <v>0</v>
      </c>
      <c r="H37" s="19">
        <f>D37+F37</f>
        <v>1</v>
      </c>
      <c r="I37" s="20">
        <f>G37/(G37+H37)</f>
        <v>0</v>
      </c>
      <c r="J37" s="19">
        <v>0</v>
      </c>
      <c r="K37" s="1">
        <f>C37*2+E37+J37</f>
        <v>0</v>
      </c>
    </row>
    <row r="38" spans="1:11" ht="18.600000000000001">
      <c r="A38" s="2">
        <f t="shared" si="0"/>
        <v>37</v>
      </c>
      <c r="B38" s="5" t="s">
        <v>58</v>
      </c>
      <c r="C38" s="22">
        <v>0</v>
      </c>
      <c r="D38" s="22">
        <v>0</v>
      </c>
      <c r="E38" s="22">
        <v>0</v>
      </c>
      <c r="F38" s="22">
        <v>1</v>
      </c>
      <c r="G38" s="22">
        <f>C38+E38</f>
        <v>0</v>
      </c>
      <c r="H38" s="22">
        <f>D38+F38</f>
        <v>1</v>
      </c>
      <c r="I38" s="12">
        <f>G38/(G38+H38)</f>
        <v>0</v>
      </c>
      <c r="J38" s="22">
        <v>0</v>
      </c>
      <c r="K38" s="1">
        <f>C38*2+E38+J38</f>
        <v>0</v>
      </c>
    </row>
    <row r="39" spans="1:11" ht="18.600000000000001">
      <c r="A39" s="2">
        <f t="shared" si="0"/>
        <v>38</v>
      </c>
      <c r="B39" s="5" t="s">
        <v>59</v>
      </c>
      <c r="C39" s="22">
        <v>0</v>
      </c>
      <c r="D39" s="22">
        <v>1</v>
      </c>
      <c r="E39" s="22">
        <v>0</v>
      </c>
      <c r="F39" s="22">
        <v>0</v>
      </c>
      <c r="G39" s="22">
        <f>C39+E39</f>
        <v>0</v>
      </c>
      <c r="H39" s="22">
        <f>D39+F39</f>
        <v>1</v>
      </c>
      <c r="I39" s="12">
        <f>G39/(G39+H39)</f>
        <v>0</v>
      </c>
      <c r="J39" s="22">
        <v>0</v>
      </c>
      <c r="K39" s="1">
        <f>C39*2+E39+J39</f>
        <v>0</v>
      </c>
    </row>
    <row r="40" spans="1:11" ht="18.600000000000001">
      <c r="A40" s="2">
        <f t="shared" si="0"/>
        <v>39</v>
      </c>
      <c r="B40" s="5" t="s">
        <v>60</v>
      </c>
      <c r="C40" s="22">
        <v>0</v>
      </c>
      <c r="D40" s="22">
        <v>0</v>
      </c>
      <c r="E40" s="22">
        <v>0</v>
      </c>
      <c r="F40" s="22">
        <v>1</v>
      </c>
      <c r="G40" s="22">
        <f>C40+E40</f>
        <v>0</v>
      </c>
      <c r="H40" s="22">
        <f>D40+F40</f>
        <v>1</v>
      </c>
      <c r="I40" s="12">
        <f>G40/(G40+H40)</f>
        <v>0</v>
      </c>
      <c r="J40" s="22">
        <v>0</v>
      </c>
      <c r="K40" s="1">
        <f>C40*2+E40+J40</f>
        <v>0</v>
      </c>
    </row>
    <row r="41" spans="1:11" ht="18.600000000000001">
      <c r="A41" s="2">
        <f t="shared" si="0"/>
        <v>40</v>
      </c>
      <c r="B41" s="5" t="s">
        <v>61</v>
      </c>
      <c r="C41" s="22">
        <v>0</v>
      </c>
      <c r="D41" s="22">
        <v>1</v>
      </c>
      <c r="E41" s="22">
        <v>0</v>
      </c>
      <c r="F41" s="22">
        <v>0</v>
      </c>
      <c r="G41" s="22">
        <f>C41+E41</f>
        <v>0</v>
      </c>
      <c r="H41" s="22">
        <f>D41+F41</f>
        <v>1</v>
      </c>
      <c r="I41" s="12">
        <f>G41/(G41+H41)</f>
        <v>0</v>
      </c>
      <c r="J41" s="22">
        <v>0</v>
      </c>
      <c r="K41" s="1">
        <f>C41*2+E41+J41</f>
        <v>0</v>
      </c>
    </row>
    <row r="42" spans="1:11" ht="18.600000000000001">
      <c r="A42" s="2">
        <f t="shared" si="0"/>
        <v>41</v>
      </c>
      <c r="B42" s="5" t="s">
        <v>62</v>
      </c>
      <c r="C42" s="22">
        <v>0</v>
      </c>
      <c r="D42" s="22">
        <v>1</v>
      </c>
      <c r="E42" s="22">
        <v>0</v>
      </c>
      <c r="F42" s="22">
        <v>1</v>
      </c>
      <c r="G42" s="22">
        <f>C42+E42</f>
        <v>0</v>
      </c>
      <c r="H42" s="22">
        <f>D42+F42</f>
        <v>2</v>
      </c>
      <c r="I42" s="12">
        <f>G42/(G42+H42)</f>
        <v>0</v>
      </c>
      <c r="J42" s="22">
        <v>0</v>
      </c>
      <c r="K42" s="1">
        <f>C42*2+E42+J42</f>
        <v>0</v>
      </c>
    </row>
    <row r="43" spans="1:11" ht="18.600000000000001">
      <c r="A43" s="2">
        <f t="shared" si="0"/>
        <v>42</v>
      </c>
      <c r="B43" s="5" t="s">
        <v>63</v>
      </c>
      <c r="C43" s="22">
        <v>0</v>
      </c>
      <c r="D43" s="22">
        <v>1</v>
      </c>
      <c r="E43" s="22">
        <v>0</v>
      </c>
      <c r="F43" s="22">
        <v>2</v>
      </c>
      <c r="G43" s="22">
        <f>C43+E43</f>
        <v>0</v>
      </c>
      <c r="H43" s="22">
        <f>D43+F43</f>
        <v>3</v>
      </c>
      <c r="I43" s="12">
        <f>G43/(G43+H43)</f>
        <v>0</v>
      </c>
      <c r="J43" s="22">
        <v>0</v>
      </c>
      <c r="K43" s="1">
        <f>C43*2+E43+J43</f>
        <v>0</v>
      </c>
    </row>
    <row r="44" spans="1:11" ht="18.600000000000001">
      <c r="A44" s="2">
        <f t="shared" si="0"/>
        <v>43</v>
      </c>
      <c r="B44" s="5" t="s">
        <v>64</v>
      </c>
      <c r="C44" s="22">
        <v>0</v>
      </c>
      <c r="D44" s="22">
        <v>1</v>
      </c>
      <c r="E44" s="22">
        <v>0</v>
      </c>
      <c r="F44" s="22">
        <v>2</v>
      </c>
      <c r="G44" s="22">
        <f>C44+E44</f>
        <v>0</v>
      </c>
      <c r="H44" s="22">
        <f>D44+F44</f>
        <v>3</v>
      </c>
      <c r="I44" s="12">
        <f>G44/(G44+H44)</f>
        <v>0</v>
      </c>
      <c r="J44" s="22">
        <v>0</v>
      </c>
      <c r="K44" s="1">
        <f>C44*2+E44+J44</f>
        <v>0</v>
      </c>
    </row>
    <row r="45" spans="1:11" ht="18.600000000000001">
      <c r="A45" s="2">
        <f t="shared" si="0"/>
        <v>44</v>
      </c>
      <c r="B45" s="5" t="s">
        <v>65</v>
      </c>
      <c r="C45" s="22">
        <v>0</v>
      </c>
      <c r="D45" s="22">
        <v>0</v>
      </c>
      <c r="E45" s="22">
        <v>0</v>
      </c>
      <c r="F45" s="22">
        <v>4</v>
      </c>
      <c r="G45" s="22">
        <f>C45+E45</f>
        <v>0</v>
      </c>
      <c r="H45" s="22">
        <f>D45+F45</f>
        <v>4</v>
      </c>
      <c r="I45" s="12">
        <f>G45/(G45+H45)</f>
        <v>0</v>
      </c>
      <c r="J45" s="22">
        <v>0</v>
      </c>
      <c r="K45" s="1">
        <f>C45*2+E45+J45</f>
        <v>0</v>
      </c>
    </row>
    <row r="46" spans="1:11" ht="18.600000000000001">
      <c r="A46" s="2">
        <f t="shared" si="0"/>
        <v>45</v>
      </c>
      <c r="B46" s="18" t="s">
        <v>66</v>
      </c>
      <c r="C46" s="19">
        <v>0</v>
      </c>
      <c r="D46" s="19">
        <v>3</v>
      </c>
      <c r="E46" s="19">
        <v>0</v>
      </c>
      <c r="F46" s="19">
        <v>1</v>
      </c>
      <c r="G46" s="19">
        <f>C46+E46</f>
        <v>0</v>
      </c>
      <c r="H46" s="19">
        <f>D46+F46</f>
        <v>4</v>
      </c>
      <c r="I46" s="20">
        <f>G46/(G46+H46)</f>
        <v>0</v>
      </c>
      <c r="J46" s="19">
        <v>-0.5</v>
      </c>
      <c r="K46" s="1">
        <f>C46*2+E46+J46</f>
        <v>-0.5</v>
      </c>
    </row>
    <row r="47" spans="1:11" ht="18.600000000000001">
      <c r="A47" s="2">
        <f t="shared" si="0"/>
        <v>46</v>
      </c>
      <c r="B47" s="18" t="s">
        <v>67</v>
      </c>
      <c r="C47" s="19">
        <v>0</v>
      </c>
      <c r="D47" s="19">
        <v>2</v>
      </c>
      <c r="E47" s="19">
        <v>0</v>
      </c>
      <c r="F47" s="19">
        <v>0</v>
      </c>
      <c r="G47" s="19">
        <f>C47+E47</f>
        <v>0</v>
      </c>
      <c r="H47" s="19">
        <f>D47+F47</f>
        <v>2</v>
      </c>
      <c r="I47" s="20">
        <f>G47/(G47+H47)</f>
        <v>0</v>
      </c>
      <c r="J47" s="19">
        <v>-0.75</v>
      </c>
      <c r="K47" s="1">
        <f>C47*2+E47+J47</f>
        <v>-0.75</v>
      </c>
    </row>
    <row r="48" spans="1:11" ht="18.600000000000001">
      <c r="A48" s="2">
        <f t="shared" si="0"/>
        <v>47</v>
      </c>
      <c r="B48" s="5" t="s">
        <v>68</v>
      </c>
      <c r="C48" s="22">
        <v>0</v>
      </c>
      <c r="D48" s="22">
        <v>2</v>
      </c>
      <c r="E48" s="22">
        <v>0</v>
      </c>
      <c r="F48" s="22">
        <v>0</v>
      </c>
      <c r="G48" s="22">
        <f>C48+E48</f>
        <v>0</v>
      </c>
      <c r="H48" s="22">
        <f>D48+F48</f>
        <v>2</v>
      </c>
      <c r="I48" s="12">
        <f>G48/(G48+H48)</f>
        <v>0</v>
      </c>
      <c r="J48" s="22">
        <v>-3.5</v>
      </c>
      <c r="K48" s="1">
        <f>C48*2+E48+J48</f>
        <v>-3.5</v>
      </c>
    </row>
  </sheetData>
  <sortState xmlns:xlrd2="http://schemas.microsoft.com/office/spreadsheetml/2017/richdata2" ref="B2:K48">
    <sortCondition descending="1" ref="K2:K48"/>
    <sortCondition descending="1" ref="I2:I48"/>
    <sortCondition descending="1" ref="G2:G48"/>
    <sortCondition ref="H2:H48"/>
    <sortCondition ref="B2:B48"/>
  </sortState>
  <mergeCells count="3">
    <mergeCell ref="M11:N11"/>
    <mergeCell ref="M15:O21"/>
    <mergeCell ref="M1:O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5FB6-6471-4729-8F18-8ED023F9F56B}">
  <dimension ref="A1:O40"/>
  <sheetViews>
    <sheetView tabSelected="1" zoomScale="90" zoomScaleNormal="90" workbookViewId="0">
      <pane ySplit="1" topLeftCell="A2" activePane="bottomLeft" state="frozen"/>
      <selection pane="bottomLeft" activeCell="A35" sqref="A35"/>
      <selection activeCell="D1" sqref="D1"/>
    </sheetView>
  </sheetViews>
  <sheetFormatPr defaultColWidth="11.42578125" defaultRowHeight="18.600000000000001"/>
  <cols>
    <col min="1" max="1" width="5.5703125" style="6" customWidth="1"/>
    <col min="2" max="2" width="30.5703125" style="16" customWidth="1"/>
    <col min="3" max="6" width="11.5703125" style="4"/>
    <col min="7" max="8" width="11.42578125" style="4"/>
    <col min="9" max="9" width="11.42578125" style="12"/>
    <col min="10" max="10" width="11.5703125" style="4"/>
    <col min="11" max="11" width="11.5703125" style="1"/>
    <col min="13" max="13" width="11.5703125" customWidth="1"/>
    <col min="15" max="15" width="4.5703125" customWidth="1"/>
  </cols>
  <sheetData>
    <row r="1" spans="1:15" ht="15.95" customHeight="1">
      <c r="A1" s="10"/>
      <c r="B1" s="15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17" t="s">
        <v>7</v>
      </c>
      <c r="J1" s="9" t="s">
        <v>8</v>
      </c>
      <c r="K1" s="9" t="s">
        <v>9</v>
      </c>
      <c r="M1" s="25"/>
      <c r="N1" s="25"/>
      <c r="O1" s="25"/>
    </row>
    <row r="2" spans="1:15">
      <c r="A2" s="11">
        <v>1</v>
      </c>
      <c r="B2" s="16" t="s">
        <v>69</v>
      </c>
      <c r="C2" s="22">
        <v>4</v>
      </c>
      <c r="D2" s="22">
        <v>2</v>
      </c>
      <c r="E2" s="22">
        <v>2</v>
      </c>
      <c r="F2" s="22">
        <v>1</v>
      </c>
      <c r="G2" s="22">
        <f t="shared" ref="G2:G40" si="0">C2+E2</f>
        <v>6</v>
      </c>
      <c r="H2" s="22">
        <f t="shared" ref="H2:H40" si="1">D2+F2</f>
        <v>3</v>
      </c>
      <c r="I2" s="12">
        <f t="shared" ref="I2:I40" si="2">G2/(G2+H2)</f>
        <v>0.66666666666666663</v>
      </c>
      <c r="J2" s="22">
        <f>1.75+0.25</f>
        <v>2</v>
      </c>
      <c r="K2" s="1">
        <f t="shared" ref="K2:K40" si="3">C2*2+E2+J2</f>
        <v>12</v>
      </c>
      <c r="M2" s="7" t="s">
        <v>11</v>
      </c>
    </row>
    <row r="3" spans="1:15">
      <c r="A3" s="11">
        <f>A2+1</f>
        <v>2</v>
      </c>
      <c r="B3" s="16" t="s">
        <v>70</v>
      </c>
      <c r="C3" s="22">
        <v>4</v>
      </c>
      <c r="D3" s="22">
        <v>3</v>
      </c>
      <c r="E3" s="22">
        <v>3</v>
      </c>
      <c r="F3" s="22">
        <v>5</v>
      </c>
      <c r="G3" s="22">
        <f t="shared" si="0"/>
        <v>7</v>
      </c>
      <c r="H3" s="22">
        <f t="shared" si="1"/>
        <v>8</v>
      </c>
      <c r="I3" s="12">
        <f t="shared" si="2"/>
        <v>0.46666666666666667</v>
      </c>
      <c r="J3" s="22">
        <v>0.25</v>
      </c>
      <c r="K3" s="1">
        <f t="shared" si="3"/>
        <v>11.25</v>
      </c>
      <c r="M3" s="3" t="s">
        <v>13</v>
      </c>
    </row>
    <row r="4" spans="1:15">
      <c r="A4" s="11">
        <f t="shared" ref="A4:A40" si="4">A3+1</f>
        <v>3</v>
      </c>
      <c r="B4" s="16" t="s">
        <v>71</v>
      </c>
      <c r="C4" s="22">
        <v>3</v>
      </c>
      <c r="D4" s="22">
        <v>4</v>
      </c>
      <c r="E4" s="22">
        <v>3</v>
      </c>
      <c r="F4" s="22">
        <v>2</v>
      </c>
      <c r="G4" s="22">
        <f t="shared" si="0"/>
        <v>6</v>
      </c>
      <c r="H4" s="22">
        <f t="shared" si="1"/>
        <v>6</v>
      </c>
      <c r="I4" s="12">
        <f t="shared" si="2"/>
        <v>0.5</v>
      </c>
      <c r="J4" s="22">
        <v>1</v>
      </c>
      <c r="K4" s="1">
        <f t="shared" si="3"/>
        <v>10</v>
      </c>
      <c r="M4" s="3" t="s">
        <v>15</v>
      </c>
    </row>
    <row r="5" spans="1:15">
      <c r="A5" s="11">
        <f t="shared" si="4"/>
        <v>4</v>
      </c>
      <c r="B5" s="16" t="s">
        <v>72</v>
      </c>
      <c r="C5" s="22">
        <v>4</v>
      </c>
      <c r="D5" s="22">
        <v>1</v>
      </c>
      <c r="E5" s="22">
        <v>0</v>
      </c>
      <c r="F5" s="22">
        <v>1</v>
      </c>
      <c r="G5" s="22">
        <f t="shared" si="0"/>
        <v>4</v>
      </c>
      <c r="H5" s="22">
        <f t="shared" si="1"/>
        <v>2</v>
      </c>
      <c r="I5" s="12">
        <f t="shared" si="2"/>
        <v>0.66666666666666663</v>
      </c>
      <c r="J5" s="22">
        <v>1</v>
      </c>
      <c r="K5" s="1">
        <f t="shared" si="3"/>
        <v>9</v>
      </c>
      <c r="M5" s="3" t="s">
        <v>17</v>
      </c>
    </row>
    <row r="6" spans="1:15">
      <c r="A6" s="11">
        <f t="shared" si="4"/>
        <v>5</v>
      </c>
      <c r="B6" s="16" t="s">
        <v>73</v>
      </c>
      <c r="C6" s="22">
        <v>2</v>
      </c>
      <c r="D6" s="22">
        <v>2</v>
      </c>
      <c r="E6" s="22">
        <v>2</v>
      </c>
      <c r="F6" s="22">
        <v>2</v>
      </c>
      <c r="G6" s="22">
        <f t="shared" si="0"/>
        <v>4</v>
      </c>
      <c r="H6" s="22">
        <f t="shared" si="1"/>
        <v>4</v>
      </c>
      <c r="I6" s="12">
        <f t="shared" si="2"/>
        <v>0.5</v>
      </c>
      <c r="J6" s="22">
        <f>0.75-0.125-0.25</f>
        <v>0.375</v>
      </c>
      <c r="K6" s="1">
        <f t="shared" si="3"/>
        <v>6.375</v>
      </c>
      <c r="M6" s="3" t="s">
        <v>19</v>
      </c>
    </row>
    <row r="7" spans="1:15">
      <c r="A7" s="11">
        <f t="shared" si="4"/>
        <v>6</v>
      </c>
      <c r="B7" s="16" t="s">
        <v>74</v>
      </c>
      <c r="C7" s="22">
        <v>1</v>
      </c>
      <c r="D7" s="22">
        <v>2</v>
      </c>
      <c r="E7" s="22">
        <v>3</v>
      </c>
      <c r="F7" s="22">
        <v>3</v>
      </c>
      <c r="G7" s="22">
        <f t="shared" si="0"/>
        <v>4</v>
      </c>
      <c r="H7" s="22">
        <f t="shared" si="1"/>
        <v>5</v>
      </c>
      <c r="I7" s="12">
        <f t="shared" si="2"/>
        <v>0.44444444444444442</v>
      </c>
      <c r="J7" s="22">
        <v>0.75</v>
      </c>
      <c r="K7" s="1">
        <f t="shared" si="3"/>
        <v>5.75</v>
      </c>
      <c r="M7" s="3" t="s">
        <v>21</v>
      </c>
    </row>
    <row r="8" spans="1:15">
      <c r="A8" s="11">
        <f t="shared" si="4"/>
        <v>7</v>
      </c>
      <c r="B8" s="16" t="s">
        <v>75</v>
      </c>
      <c r="C8" s="22">
        <v>1</v>
      </c>
      <c r="D8" s="22">
        <v>3</v>
      </c>
      <c r="E8" s="22">
        <v>2</v>
      </c>
      <c r="F8" s="22">
        <v>1</v>
      </c>
      <c r="G8" s="22">
        <f t="shared" si="0"/>
        <v>3</v>
      </c>
      <c r="H8" s="22">
        <f t="shared" si="1"/>
        <v>4</v>
      </c>
      <c r="I8" s="12">
        <f t="shared" si="2"/>
        <v>0.42857142857142855</v>
      </c>
      <c r="J8" s="22">
        <f>-0.125+0.5</f>
        <v>0.375</v>
      </c>
      <c r="K8" s="1">
        <f t="shared" si="3"/>
        <v>4.375</v>
      </c>
      <c r="M8" s="3" t="s">
        <v>23</v>
      </c>
    </row>
    <row r="9" spans="1:15">
      <c r="A9" s="11">
        <f t="shared" si="4"/>
        <v>8</v>
      </c>
      <c r="B9" s="16" t="s">
        <v>76</v>
      </c>
      <c r="C9" s="22">
        <v>2</v>
      </c>
      <c r="D9" s="22">
        <v>0</v>
      </c>
      <c r="E9" s="22">
        <v>0</v>
      </c>
      <c r="F9" s="22">
        <v>2</v>
      </c>
      <c r="G9" s="22">
        <f t="shared" si="0"/>
        <v>2</v>
      </c>
      <c r="H9" s="22">
        <f t="shared" si="1"/>
        <v>2</v>
      </c>
      <c r="I9" s="12">
        <f t="shared" si="2"/>
        <v>0.5</v>
      </c>
      <c r="J9" s="22">
        <v>0.25</v>
      </c>
      <c r="K9" s="1">
        <f t="shared" si="3"/>
        <v>4.25</v>
      </c>
    </row>
    <row r="10" spans="1:15">
      <c r="A10" s="11">
        <f t="shared" si="4"/>
        <v>9</v>
      </c>
      <c r="B10" s="16" t="s">
        <v>77</v>
      </c>
      <c r="C10" s="22">
        <v>2</v>
      </c>
      <c r="D10" s="22">
        <v>1</v>
      </c>
      <c r="E10" s="22">
        <v>0</v>
      </c>
      <c r="F10" s="22">
        <v>1</v>
      </c>
      <c r="G10" s="22">
        <f t="shared" si="0"/>
        <v>2</v>
      </c>
      <c r="H10" s="22">
        <f t="shared" si="1"/>
        <v>2</v>
      </c>
      <c r="I10" s="12">
        <f t="shared" si="2"/>
        <v>0.5</v>
      </c>
      <c r="J10" s="22">
        <f>-0.125+0.25</f>
        <v>0.125</v>
      </c>
      <c r="K10" s="1">
        <f t="shared" si="3"/>
        <v>4.125</v>
      </c>
      <c r="M10" s="7" t="s">
        <v>26</v>
      </c>
      <c r="N10" s="7"/>
      <c r="O10" s="7"/>
    </row>
    <row r="11" spans="1:15">
      <c r="A11" s="11">
        <f t="shared" si="4"/>
        <v>10</v>
      </c>
      <c r="B11" s="16" t="s">
        <v>78</v>
      </c>
      <c r="C11" s="22">
        <v>1</v>
      </c>
      <c r="D11" s="22">
        <v>2</v>
      </c>
      <c r="E11" s="22">
        <v>1</v>
      </c>
      <c r="F11" s="22">
        <v>1</v>
      </c>
      <c r="G11" s="22">
        <f t="shared" si="0"/>
        <v>2</v>
      </c>
      <c r="H11" s="22">
        <f t="shared" si="1"/>
        <v>3</v>
      </c>
      <c r="I11" s="12">
        <f t="shared" si="2"/>
        <v>0.4</v>
      </c>
      <c r="J11" s="22">
        <f>-0.25+0.125</f>
        <v>-0.125</v>
      </c>
      <c r="K11" s="1">
        <f t="shared" si="3"/>
        <v>2.875</v>
      </c>
      <c r="M11" s="23" t="s">
        <v>28</v>
      </c>
      <c r="N11" s="23"/>
      <c r="O11" s="13">
        <f>(SUM(C:C)+(SUM(E:E))/2)</f>
        <v>44</v>
      </c>
    </row>
    <row r="12" spans="1:15">
      <c r="A12" s="11">
        <f t="shared" si="4"/>
        <v>11</v>
      </c>
      <c r="B12" s="16" t="s">
        <v>79</v>
      </c>
      <c r="C12" s="22">
        <v>1</v>
      </c>
      <c r="D12" s="22">
        <v>1</v>
      </c>
      <c r="E12" s="22">
        <v>0</v>
      </c>
      <c r="F12" s="22">
        <v>1</v>
      </c>
      <c r="G12" s="22">
        <f t="shared" si="0"/>
        <v>1</v>
      </c>
      <c r="H12" s="22">
        <f t="shared" si="1"/>
        <v>2</v>
      </c>
      <c r="I12" s="12">
        <f t="shared" si="2"/>
        <v>0.33333333333333331</v>
      </c>
      <c r="J12" s="22">
        <v>0.5</v>
      </c>
      <c r="K12" s="1">
        <f t="shared" si="3"/>
        <v>2.5</v>
      </c>
      <c r="M12" s="21" t="s">
        <v>30</v>
      </c>
      <c r="N12" s="21"/>
      <c r="O12" s="13">
        <f>(SUM(D:D)+(SUM(F:F))/2)</f>
        <v>88.5</v>
      </c>
    </row>
    <row r="13" spans="1:15">
      <c r="A13" s="11">
        <f t="shared" si="4"/>
        <v>12</v>
      </c>
      <c r="B13" s="16" t="s">
        <v>80</v>
      </c>
      <c r="C13" s="22">
        <v>1</v>
      </c>
      <c r="D13" s="22">
        <v>2</v>
      </c>
      <c r="E13" s="22">
        <v>1</v>
      </c>
      <c r="F13" s="22">
        <v>2</v>
      </c>
      <c r="G13" s="22">
        <f t="shared" si="0"/>
        <v>2</v>
      </c>
      <c r="H13" s="22">
        <f t="shared" si="1"/>
        <v>4</v>
      </c>
      <c r="I13" s="12">
        <f t="shared" si="2"/>
        <v>0.33333333333333331</v>
      </c>
      <c r="J13" s="22">
        <f>-0.625</f>
        <v>-0.625</v>
      </c>
      <c r="K13" s="1">
        <f t="shared" si="3"/>
        <v>2.375</v>
      </c>
      <c r="M13" s="21" t="s">
        <v>32</v>
      </c>
      <c r="N13" s="21"/>
      <c r="O13" s="14">
        <f>O11/(O11+O12)</f>
        <v>0.33207547169811319</v>
      </c>
    </row>
    <row r="14" spans="1:15">
      <c r="A14" s="11">
        <f t="shared" si="4"/>
        <v>13</v>
      </c>
      <c r="B14" s="16" t="s">
        <v>81</v>
      </c>
      <c r="C14" s="22">
        <v>0</v>
      </c>
      <c r="D14" s="22">
        <v>0</v>
      </c>
      <c r="E14" s="22">
        <v>2</v>
      </c>
      <c r="F14" s="22">
        <v>1</v>
      </c>
      <c r="G14" s="22">
        <f t="shared" si="0"/>
        <v>2</v>
      </c>
      <c r="H14" s="22">
        <f t="shared" si="1"/>
        <v>1</v>
      </c>
      <c r="I14" s="12">
        <f t="shared" si="2"/>
        <v>0.66666666666666663</v>
      </c>
      <c r="J14" s="22">
        <v>0.125</v>
      </c>
      <c r="K14" s="1">
        <f t="shared" si="3"/>
        <v>2.125</v>
      </c>
    </row>
    <row r="15" spans="1:15">
      <c r="A15" s="11">
        <f t="shared" si="4"/>
        <v>14</v>
      </c>
      <c r="B15" s="16" t="s">
        <v>82</v>
      </c>
      <c r="C15" s="22">
        <v>1</v>
      </c>
      <c r="D15" s="22">
        <v>1</v>
      </c>
      <c r="E15" s="22">
        <v>0</v>
      </c>
      <c r="F15" s="22">
        <v>0</v>
      </c>
      <c r="G15" s="22">
        <f t="shared" si="0"/>
        <v>1</v>
      </c>
      <c r="H15" s="22">
        <f t="shared" si="1"/>
        <v>1</v>
      </c>
      <c r="I15" s="12">
        <f t="shared" si="2"/>
        <v>0.5</v>
      </c>
      <c r="J15" s="22">
        <v>0</v>
      </c>
      <c r="K15" s="1">
        <f t="shared" si="3"/>
        <v>2</v>
      </c>
      <c r="M15" s="24" t="s">
        <v>35</v>
      </c>
      <c r="N15" s="24"/>
      <c r="O15" s="24"/>
    </row>
    <row r="16" spans="1:15">
      <c r="A16" s="11">
        <f t="shared" si="4"/>
        <v>15</v>
      </c>
      <c r="B16" s="16" t="s">
        <v>83</v>
      </c>
      <c r="C16" s="22">
        <v>1</v>
      </c>
      <c r="D16" s="22">
        <v>0</v>
      </c>
      <c r="E16" s="22">
        <v>0</v>
      </c>
      <c r="F16" s="22">
        <v>1</v>
      </c>
      <c r="G16" s="22">
        <f t="shared" si="0"/>
        <v>1</v>
      </c>
      <c r="H16" s="22">
        <f t="shared" si="1"/>
        <v>1</v>
      </c>
      <c r="I16" s="12">
        <f t="shared" si="2"/>
        <v>0.5</v>
      </c>
      <c r="J16" s="22">
        <v>-0.125</v>
      </c>
      <c r="K16" s="1">
        <f t="shared" si="3"/>
        <v>1.875</v>
      </c>
      <c r="M16" s="24"/>
      <c r="N16" s="24"/>
      <c r="O16" s="24"/>
    </row>
    <row r="17" spans="1:15">
      <c r="A17" s="11">
        <f t="shared" si="4"/>
        <v>16</v>
      </c>
      <c r="B17" s="16" t="s">
        <v>84</v>
      </c>
      <c r="C17" s="22">
        <v>0</v>
      </c>
      <c r="D17" s="22">
        <v>1</v>
      </c>
      <c r="E17" s="22">
        <v>2</v>
      </c>
      <c r="F17" s="22">
        <v>1</v>
      </c>
      <c r="G17" s="22">
        <f t="shared" si="0"/>
        <v>2</v>
      </c>
      <c r="H17" s="22">
        <f t="shared" si="1"/>
        <v>2</v>
      </c>
      <c r="I17" s="12">
        <f t="shared" si="2"/>
        <v>0.5</v>
      </c>
      <c r="J17" s="22">
        <v>-0.25</v>
      </c>
      <c r="K17" s="1">
        <f t="shared" si="3"/>
        <v>1.75</v>
      </c>
      <c r="M17" s="24"/>
      <c r="N17" s="24"/>
      <c r="O17" s="24"/>
    </row>
    <row r="18" spans="1:15">
      <c r="A18" s="11">
        <f t="shared" si="4"/>
        <v>17</v>
      </c>
      <c r="B18" s="16" t="s">
        <v>85</v>
      </c>
      <c r="C18" s="22">
        <v>0</v>
      </c>
      <c r="D18" s="22">
        <v>0</v>
      </c>
      <c r="E18" s="22">
        <v>1</v>
      </c>
      <c r="F18" s="22">
        <v>0</v>
      </c>
      <c r="G18" s="22">
        <f t="shared" si="0"/>
        <v>1</v>
      </c>
      <c r="H18" s="22">
        <f t="shared" si="1"/>
        <v>0</v>
      </c>
      <c r="I18" s="12">
        <f t="shared" si="2"/>
        <v>1</v>
      </c>
      <c r="J18" s="22">
        <v>0.5</v>
      </c>
      <c r="K18" s="1">
        <f t="shared" si="3"/>
        <v>1.5</v>
      </c>
      <c r="M18" s="24"/>
      <c r="N18" s="24"/>
      <c r="O18" s="24"/>
    </row>
    <row r="19" spans="1:15">
      <c r="A19" s="11">
        <f t="shared" si="4"/>
        <v>18</v>
      </c>
      <c r="B19" s="16" t="s">
        <v>86</v>
      </c>
      <c r="C19" s="22">
        <v>1</v>
      </c>
      <c r="D19" s="22">
        <v>2</v>
      </c>
      <c r="E19" s="22">
        <v>0</v>
      </c>
      <c r="F19" s="22">
        <v>2</v>
      </c>
      <c r="G19" s="22">
        <f t="shared" si="0"/>
        <v>1</v>
      </c>
      <c r="H19" s="22">
        <f t="shared" si="1"/>
        <v>4</v>
      </c>
      <c r="I19" s="12">
        <f t="shared" si="2"/>
        <v>0.2</v>
      </c>
      <c r="J19" s="22">
        <f>-0.125-0.5</f>
        <v>-0.625</v>
      </c>
      <c r="K19" s="1">
        <f t="shared" si="3"/>
        <v>1.375</v>
      </c>
      <c r="M19" s="24"/>
      <c r="N19" s="24"/>
      <c r="O19" s="24"/>
    </row>
    <row r="20" spans="1:15">
      <c r="A20" s="11">
        <f t="shared" si="4"/>
        <v>19</v>
      </c>
      <c r="B20" s="16" t="s">
        <v>87</v>
      </c>
      <c r="C20" s="22">
        <v>0</v>
      </c>
      <c r="D20" s="22">
        <v>5</v>
      </c>
      <c r="E20" s="22">
        <v>2</v>
      </c>
      <c r="F20" s="22">
        <v>2</v>
      </c>
      <c r="G20" s="22">
        <f t="shared" si="0"/>
        <v>2</v>
      </c>
      <c r="H20" s="22">
        <f t="shared" si="1"/>
        <v>7</v>
      </c>
      <c r="I20" s="12">
        <f t="shared" si="2"/>
        <v>0.22222222222222221</v>
      </c>
      <c r="J20" s="22">
        <v>-0.75</v>
      </c>
      <c r="K20" s="1">
        <f t="shared" si="3"/>
        <v>1.25</v>
      </c>
      <c r="M20" s="24"/>
      <c r="N20" s="24"/>
      <c r="O20" s="24"/>
    </row>
    <row r="21" spans="1:15">
      <c r="A21" s="11">
        <f t="shared" si="4"/>
        <v>20</v>
      </c>
      <c r="B21" s="16" t="s">
        <v>88</v>
      </c>
      <c r="C21" s="22">
        <v>0</v>
      </c>
      <c r="D21" s="22">
        <v>1</v>
      </c>
      <c r="E21" s="22">
        <v>1</v>
      </c>
      <c r="F21" s="22">
        <v>0</v>
      </c>
      <c r="G21" s="22">
        <f t="shared" si="0"/>
        <v>1</v>
      </c>
      <c r="H21" s="22">
        <f t="shared" si="1"/>
        <v>1</v>
      </c>
      <c r="I21" s="12">
        <f t="shared" si="2"/>
        <v>0.5</v>
      </c>
      <c r="J21" s="22">
        <f>0.125-0.25</f>
        <v>-0.125</v>
      </c>
      <c r="K21" s="1">
        <f t="shared" si="3"/>
        <v>0.875</v>
      </c>
      <c r="M21" s="24"/>
      <c r="N21" s="24"/>
      <c r="O21" s="24"/>
    </row>
    <row r="22" spans="1:15">
      <c r="A22" s="11">
        <f t="shared" si="4"/>
        <v>21</v>
      </c>
      <c r="B22" s="16" t="s">
        <v>89</v>
      </c>
      <c r="C22" s="22">
        <v>0</v>
      </c>
      <c r="D22" s="22">
        <v>2</v>
      </c>
      <c r="E22" s="22">
        <v>1</v>
      </c>
      <c r="F22" s="22">
        <v>1</v>
      </c>
      <c r="G22" s="22">
        <f t="shared" si="0"/>
        <v>1</v>
      </c>
      <c r="H22" s="22">
        <f t="shared" si="1"/>
        <v>3</v>
      </c>
      <c r="I22" s="12">
        <f t="shared" si="2"/>
        <v>0.25</v>
      </c>
      <c r="J22" s="22">
        <v>-0.125</v>
      </c>
      <c r="K22" s="1">
        <f t="shared" si="3"/>
        <v>0.875</v>
      </c>
    </row>
    <row r="23" spans="1:15">
      <c r="A23" s="11">
        <f t="shared" si="4"/>
        <v>22</v>
      </c>
      <c r="B23" s="16" t="s">
        <v>90</v>
      </c>
      <c r="C23" s="22">
        <v>0</v>
      </c>
      <c r="D23" s="22">
        <v>1</v>
      </c>
      <c r="E23" s="22">
        <v>1</v>
      </c>
      <c r="F23" s="22">
        <v>0</v>
      </c>
      <c r="G23" s="22">
        <f t="shared" si="0"/>
        <v>1</v>
      </c>
      <c r="H23" s="22">
        <f t="shared" si="1"/>
        <v>1</v>
      </c>
      <c r="I23" s="12">
        <f t="shared" si="2"/>
        <v>0.5</v>
      </c>
      <c r="J23" s="22">
        <v>-0.25</v>
      </c>
      <c r="K23" s="1">
        <f t="shared" si="3"/>
        <v>0.75</v>
      </c>
    </row>
    <row r="24" spans="1:15">
      <c r="A24" s="11">
        <f t="shared" si="4"/>
        <v>23</v>
      </c>
      <c r="B24" s="16" t="s">
        <v>91</v>
      </c>
      <c r="C24" s="22">
        <v>0</v>
      </c>
      <c r="D24" s="22">
        <v>1</v>
      </c>
      <c r="E24" s="22">
        <v>1</v>
      </c>
      <c r="F24" s="22">
        <v>1</v>
      </c>
      <c r="G24" s="22">
        <f t="shared" si="0"/>
        <v>1</v>
      </c>
      <c r="H24" s="22">
        <f t="shared" si="1"/>
        <v>2</v>
      </c>
      <c r="I24" s="12">
        <f t="shared" si="2"/>
        <v>0.33333333333333331</v>
      </c>
      <c r="J24" s="22">
        <v>-0.25</v>
      </c>
      <c r="K24" s="1">
        <f t="shared" si="3"/>
        <v>0.75</v>
      </c>
    </row>
    <row r="25" spans="1:15">
      <c r="A25" s="11">
        <f t="shared" si="4"/>
        <v>24</v>
      </c>
      <c r="B25" s="16" t="s">
        <v>92</v>
      </c>
      <c r="C25" s="22">
        <v>0</v>
      </c>
      <c r="D25" s="22">
        <v>2</v>
      </c>
      <c r="E25" s="22">
        <v>1</v>
      </c>
      <c r="F25" s="22">
        <v>3</v>
      </c>
      <c r="G25" s="22">
        <f t="shared" si="0"/>
        <v>1</v>
      </c>
      <c r="H25" s="22">
        <f t="shared" si="1"/>
        <v>5</v>
      </c>
      <c r="I25" s="12">
        <f t="shared" si="2"/>
        <v>0.16666666666666666</v>
      </c>
      <c r="J25" s="22">
        <f>-0.5</f>
        <v>-0.5</v>
      </c>
      <c r="K25" s="1">
        <f t="shared" si="3"/>
        <v>0.5</v>
      </c>
    </row>
    <row r="26" spans="1:15">
      <c r="A26" s="11">
        <f t="shared" si="4"/>
        <v>25</v>
      </c>
      <c r="B26" s="16" t="s">
        <v>93</v>
      </c>
      <c r="C26" s="22">
        <v>0</v>
      </c>
      <c r="D26" s="22">
        <v>2</v>
      </c>
      <c r="E26" s="22">
        <v>1</v>
      </c>
      <c r="F26" s="22">
        <v>2</v>
      </c>
      <c r="G26" s="22">
        <f t="shared" si="0"/>
        <v>1</v>
      </c>
      <c r="H26" s="22">
        <f t="shared" si="1"/>
        <v>4</v>
      </c>
      <c r="I26" s="12">
        <f t="shared" si="2"/>
        <v>0.2</v>
      </c>
      <c r="J26" s="22">
        <f>-0.5-0.125</f>
        <v>-0.625</v>
      </c>
      <c r="K26" s="1">
        <f t="shared" si="3"/>
        <v>0.375</v>
      </c>
    </row>
    <row r="27" spans="1:15">
      <c r="A27" s="11">
        <f t="shared" si="4"/>
        <v>26</v>
      </c>
      <c r="B27" s="16" t="s">
        <v>94</v>
      </c>
      <c r="C27" s="22">
        <v>0</v>
      </c>
      <c r="D27" s="22">
        <v>0</v>
      </c>
      <c r="E27" s="22">
        <v>0</v>
      </c>
      <c r="F27" s="22">
        <v>1</v>
      </c>
      <c r="G27" s="22">
        <f t="shared" si="0"/>
        <v>0</v>
      </c>
      <c r="H27" s="22">
        <f t="shared" si="1"/>
        <v>1</v>
      </c>
      <c r="I27" s="12">
        <f t="shared" si="2"/>
        <v>0</v>
      </c>
      <c r="J27" s="22">
        <v>0</v>
      </c>
      <c r="K27" s="1">
        <f t="shared" si="3"/>
        <v>0</v>
      </c>
    </row>
    <row r="28" spans="1:15">
      <c r="A28" s="11" t="s">
        <v>95</v>
      </c>
      <c r="B28" s="16" t="s">
        <v>96</v>
      </c>
      <c r="C28" s="22">
        <v>0</v>
      </c>
      <c r="D28" s="22">
        <v>1</v>
      </c>
      <c r="E28" s="22">
        <v>0</v>
      </c>
      <c r="F28" s="22">
        <v>0</v>
      </c>
      <c r="G28" s="22">
        <f t="shared" si="0"/>
        <v>0</v>
      </c>
      <c r="H28" s="22">
        <f t="shared" si="1"/>
        <v>1</v>
      </c>
      <c r="I28" s="12">
        <f t="shared" si="2"/>
        <v>0</v>
      </c>
      <c r="J28" s="22">
        <v>0</v>
      </c>
      <c r="K28" s="1">
        <f t="shared" si="3"/>
        <v>0</v>
      </c>
    </row>
    <row r="29" spans="1:15">
      <c r="A29" s="11">
        <v>28</v>
      </c>
      <c r="B29" s="16" t="s">
        <v>97</v>
      </c>
      <c r="C29" s="22">
        <v>0</v>
      </c>
      <c r="D29" s="22">
        <v>0</v>
      </c>
      <c r="E29" s="22">
        <v>0</v>
      </c>
      <c r="F29" s="22">
        <v>1</v>
      </c>
      <c r="G29" s="22">
        <f t="shared" si="0"/>
        <v>0</v>
      </c>
      <c r="H29" s="22">
        <f t="shared" si="1"/>
        <v>1</v>
      </c>
      <c r="I29" s="12">
        <f t="shared" si="2"/>
        <v>0</v>
      </c>
      <c r="J29" s="22">
        <v>-0.125</v>
      </c>
      <c r="K29" s="1">
        <f t="shared" si="3"/>
        <v>-0.125</v>
      </c>
    </row>
    <row r="30" spans="1:15">
      <c r="A30" s="11">
        <f t="shared" si="4"/>
        <v>29</v>
      </c>
      <c r="B30" s="16" t="s">
        <v>98</v>
      </c>
      <c r="C30" s="22">
        <v>0</v>
      </c>
      <c r="D30" s="22">
        <v>1</v>
      </c>
      <c r="E30" s="22">
        <v>0</v>
      </c>
      <c r="F30" s="22">
        <v>1</v>
      </c>
      <c r="G30" s="22">
        <f t="shared" si="0"/>
        <v>0</v>
      </c>
      <c r="H30" s="22">
        <f t="shared" si="1"/>
        <v>2</v>
      </c>
      <c r="I30" s="12">
        <f t="shared" si="2"/>
        <v>0</v>
      </c>
      <c r="J30" s="22">
        <v>-0.125</v>
      </c>
      <c r="K30" s="1">
        <f t="shared" si="3"/>
        <v>-0.125</v>
      </c>
    </row>
    <row r="31" spans="1:15">
      <c r="A31" s="11">
        <f t="shared" si="4"/>
        <v>30</v>
      </c>
      <c r="B31" s="16" t="s">
        <v>99</v>
      </c>
      <c r="C31" s="22">
        <v>0</v>
      </c>
      <c r="D31" s="22">
        <v>0</v>
      </c>
      <c r="E31" s="22">
        <v>0</v>
      </c>
      <c r="F31" s="22">
        <v>1</v>
      </c>
      <c r="G31" s="22">
        <f t="shared" si="0"/>
        <v>0</v>
      </c>
      <c r="H31" s="22">
        <f t="shared" si="1"/>
        <v>1</v>
      </c>
      <c r="I31" s="12">
        <f t="shared" si="2"/>
        <v>0</v>
      </c>
      <c r="J31" s="22">
        <v>-0.25</v>
      </c>
      <c r="K31" s="1">
        <f t="shared" si="3"/>
        <v>-0.25</v>
      </c>
    </row>
    <row r="32" spans="1:15">
      <c r="A32" s="11">
        <f t="shared" si="4"/>
        <v>31</v>
      </c>
      <c r="B32" s="16" t="s">
        <v>100</v>
      </c>
      <c r="C32" s="22">
        <v>0</v>
      </c>
      <c r="D32" s="22">
        <v>0</v>
      </c>
      <c r="E32" s="22">
        <v>0</v>
      </c>
      <c r="F32" s="22">
        <v>2</v>
      </c>
      <c r="G32" s="22">
        <f t="shared" si="0"/>
        <v>0</v>
      </c>
      <c r="H32" s="22">
        <f t="shared" si="1"/>
        <v>2</v>
      </c>
      <c r="I32" s="12">
        <f t="shared" si="2"/>
        <v>0</v>
      </c>
      <c r="J32" s="22">
        <v>-0.25</v>
      </c>
      <c r="K32" s="1">
        <f t="shared" si="3"/>
        <v>-0.25</v>
      </c>
    </row>
    <row r="33" spans="1:11">
      <c r="A33" s="11" t="s">
        <v>95</v>
      </c>
      <c r="B33" s="16" t="s">
        <v>101</v>
      </c>
      <c r="C33" s="22">
        <v>0</v>
      </c>
      <c r="D33" s="22">
        <v>1</v>
      </c>
      <c r="E33" s="22">
        <v>0</v>
      </c>
      <c r="F33" s="22">
        <v>1</v>
      </c>
      <c r="G33" s="22">
        <f t="shared" si="0"/>
        <v>0</v>
      </c>
      <c r="H33" s="22">
        <f t="shared" si="1"/>
        <v>2</v>
      </c>
      <c r="I33" s="12">
        <f t="shared" si="2"/>
        <v>0</v>
      </c>
      <c r="J33" s="22">
        <v>-0.25</v>
      </c>
      <c r="K33" s="1">
        <f t="shared" si="3"/>
        <v>-0.25</v>
      </c>
    </row>
    <row r="34" spans="1:11">
      <c r="A34" s="11">
        <v>33</v>
      </c>
      <c r="B34" s="16" t="s">
        <v>102</v>
      </c>
      <c r="C34" s="22">
        <v>0</v>
      </c>
      <c r="D34" s="22">
        <v>5</v>
      </c>
      <c r="E34" s="22">
        <v>0</v>
      </c>
      <c r="F34" s="22">
        <v>2</v>
      </c>
      <c r="G34" s="22">
        <f t="shared" si="0"/>
        <v>0</v>
      </c>
      <c r="H34" s="22">
        <f t="shared" si="1"/>
        <v>7</v>
      </c>
      <c r="I34" s="12">
        <f t="shared" si="2"/>
        <v>0</v>
      </c>
      <c r="J34" s="22">
        <f>-0.25</f>
        <v>-0.25</v>
      </c>
      <c r="K34" s="1">
        <f t="shared" si="3"/>
        <v>-0.25</v>
      </c>
    </row>
    <row r="35" spans="1:11">
      <c r="A35" s="11">
        <f t="shared" si="4"/>
        <v>34</v>
      </c>
      <c r="B35" s="16" t="s">
        <v>103</v>
      </c>
      <c r="C35" s="22">
        <v>0</v>
      </c>
      <c r="D35" s="22">
        <v>2</v>
      </c>
      <c r="E35" s="22">
        <v>0</v>
      </c>
      <c r="F35" s="22">
        <v>3</v>
      </c>
      <c r="G35" s="22">
        <f t="shared" si="0"/>
        <v>0</v>
      </c>
      <c r="H35" s="22">
        <f t="shared" si="1"/>
        <v>5</v>
      </c>
      <c r="I35" s="12">
        <f t="shared" si="2"/>
        <v>0</v>
      </c>
      <c r="J35" s="22">
        <v>-0.375</v>
      </c>
      <c r="K35" s="1">
        <f t="shared" si="3"/>
        <v>-0.375</v>
      </c>
    </row>
    <row r="36" spans="1:11">
      <c r="A36" s="11">
        <f t="shared" si="4"/>
        <v>35</v>
      </c>
      <c r="B36" s="16" t="s">
        <v>104</v>
      </c>
      <c r="C36" s="22">
        <v>0</v>
      </c>
      <c r="D36" s="22">
        <v>1</v>
      </c>
      <c r="E36" s="22">
        <v>0</v>
      </c>
      <c r="F36" s="22">
        <v>1</v>
      </c>
      <c r="G36" s="22">
        <f t="shared" si="0"/>
        <v>0</v>
      </c>
      <c r="H36" s="22">
        <f t="shared" si="1"/>
        <v>2</v>
      </c>
      <c r="I36" s="12">
        <f t="shared" si="2"/>
        <v>0</v>
      </c>
      <c r="J36" s="22">
        <v>-0.5</v>
      </c>
      <c r="K36" s="1">
        <f t="shared" si="3"/>
        <v>-0.5</v>
      </c>
    </row>
    <row r="37" spans="1:11">
      <c r="A37" s="11">
        <f t="shared" si="4"/>
        <v>36</v>
      </c>
      <c r="B37" s="16" t="s">
        <v>105</v>
      </c>
      <c r="C37" s="22">
        <v>0</v>
      </c>
      <c r="D37" s="22">
        <v>1</v>
      </c>
      <c r="E37" s="22">
        <v>0</v>
      </c>
      <c r="F37" s="22">
        <v>2</v>
      </c>
      <c r="G37" s="22">
        <f t="shared" si="0"/>
        <v>0</v>
      </c>
      <c r="H37" s="22">
        <f t="shared" si="1"/>
        <v>3</v>
      </c>
      <c r="I37" s="12">
        <f t="shared" si="2"/>
        <v>0</v>
      </c>
      <c r="J37" s="22">
        <v>-0.5</v>
      </c>
      <c r="K37" s="1">
        <f t="shared" si="3"/>
        <v>-0.5</v>
      </c>
    </row>
    <row r="38" spans="1:11">
      <c r="A38" s="11">
        <f t="shared" si="4"/>
        <v>37</v>
      </c>
      <c r="B38" s="16" t="s">
        <v>106</v>
      </c>
      <c r="C38" s="22">
        <v>0</v>
      </c>
      <c r="D38" s="22">
        <v>3</v>
      </c>
      <c r="E38" s="22">
        <v>0</v>
      </c>
      <c r="F38" s="22">
        <v>2</v>
      </c>
      <c r="G38" s="22">
        <f t="shared" si="0"/>
        <v>0</v>
      </c>
      <c r="H38" s="22">
        <f t="shared" si="1"/>
        <v>5</v>
      </c>
      <c r="I38" s="12">
        <f t="shared" si="2"/>
        <v>0</v>
      </c>
      <c r="J38" s="22">
        <f>-0.5</f>
        <v>-0.5</v>
      </c>
      <c r="K38" s="1">
        <f t="shared" si="3"/>
        <v>-0.5</v>
      </c>
    </row>
    <row r="39" spans="1:11">
      <c r="A39" s="11">
        <f t="shared" si="4"/>
        <v>38</v>
      </c>
      <c r="B39" s="16" t="s">
        <v>107</v>
      </c>
      <c r="C39" s="22">
        <v>0</v>
      </c>
      <c r="D39" s="22">
        <v>1</v>
      </c>
      <c r="E39" s="22">
        <v>0</v>
      </c>
      <c r="F39" s="22">
        <v>1</v>
      </c>
      <c r="G39" s="22">
        <f t="shared" si="0"/>
        <v>0</v>
      </c>
      <c r="H39" s="22">
        <f t="shared" si="1"/>
        <v>2</v>
      </c>
      <c r="I39" s="12">
        <f t="shared" si="2"/>
        <v>0</v>
      </c>
      <c r="J39" s="22">
        <v>-0.625</v>
      </c>
      <c r="K39" s="1">
        <f t="shared" si="3"/>
        <v>-0.625</v>
      </c>
    </row>
    <row r="40" spans="1:11">
      <c r="A40" s="11">
        <f t="shared" si="4"/>
        <v>39</v>
      </c>
      <c r="B40" s="16" t="s">
        <v>108</v>
      </c>
      <c r="C40" s="22">
        <v>0</v>
      </c>
      <c r="D40" s="22">
        <v>4</v>
      </c>
      <c r="E40" s="22">
        <v>0</v>
      </c>
      <c r="F40" s="22">
        <v>1</v>
      </c>
      <c r="G40" s="22">
        <f t="shared" si="0"/>
        <v>0</v>
      </c>
      <c r="H40" s="22">
        <f t="shared" si="1"/>
        <v>5</v>
      </c>
      <c r="I40" s="12">
        <f t="shared" si="2"/>
        <v>0</v>
      </c>
      <c r="J40" s="22">
        <v>-0.75</v>
      </c>
      <c r="K40" s="1">
        <f t="shared" si="3"/>
        <v>-0.75</v>
      </c>
    </row>
  </sheetData>
  <sortState xmlns:xlrd2="http://schemas.microsoft.com/office/spreadsheetml/2017/richdata2" ref="B1:K40">
    <sortCondition descending="1" ref="K2:K40"/>
    <sortCondition descending="1" ref="I2:I40"/>
    <sortCondition descending="1" ref="G2:G40"/>
    <sortCondition ref="H2:H40"/>
    <sortCondition ref="B2:B40"/>
  </sortState>
  <mergeCells count="3">
    <mergeCell ref="M11:N11"/>
    <mergeCell ref="M15:O21"/>
    <mergeCell ref="M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Jules POIRIER</dc:creator>
  <cp:keywords/>
  <dc:description/>
  <cp:lastModifiedBy>Jules POIRIER</cp:lastModifiedBy>
  <cp:revision/>
  <dcterms:created xsi:type="dcterms:W3CDTF">2025-06-03T22:27:19Z</dcterms:created>
  <dcterms:modified xsi:type="dcterms:W3CDTF">2026-06-11T04:38:40Z</dcterms:modified>
  <cp:category/>
  <cp:contentStatus/>
</cp:coreProperties>
</file>