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8"/>
  <workbookPr/>
  <mc:AlternateContent xmlns:mc="http://schemas.openxmlformats.org/markup-compatibility/2006">
    <mc:Choice Requires="x15">
      <x15ac:absPath xmlns:x15ac="http://schemas.microsoft.com/office/spreadsheetml/2010/11/ac" url="https://d.docs.live.net/b7e3a2a7531d469d/Documents/Tennis/TC Loos/Joueurs prolifiques 25-26/"/>
    </mc:Choice>
  </mc:AlternateContent>
  <xr:revisionPtr revIDLastSave="0" documentId="8_{A0488772-9A4B-4ECD-A3F3-E63010389F9F}" xr6:coauthVersionLast="47" xr6:coauthVersionMax="47" xr10:uidLastSave="{00000000-0000-0000-0000-000000000000}"/>
  <bookViews>
    <workbookView xWindow="-110" yWindow="-110" windowWidth="19420" windowHeight="11500" xr2:uid="{5F1DCA93-7182-44F4-8CBF-4DAC387CBEA3}"/>
  </bookViews>
  <sheets>
    <sheet name="Senior" sheetId="1" r:id="rId1"/>
    <sheet name="Junior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" i="1" l="1"/>
  <c r="K4" i="1" s="1"/>
  <c r="J11" i="1"/>
  <c r="K21" i="1"/>
  <c r="H21" i="1"/>
  <c r="G21" i="1"/>
  <c r="I21" i="1" s="1"/>
  <c r="A37" i="1"/>
  <c r="K11" i="1"/>
  <c r="K33" i="1"/>
  <c r="H33" i="1"/>
  <c r="G33" i="1"/>
  <c r="I33" i="1" s="1"/>
  <c r="A36" i="1"/>
  <c r="J7" i="2"/>
  <c r="J3" i="2"/>
  <c r="K3" i="2" s="1"/>
  <c r="K24" i="1"/>
  <c r="H24" i="1"/>
  <c r="G24" i="1"/>
  <c r="A35" i="1"/>
  <c r="J5" i="2"/>
  <c r="J19" i="2"/>
  <c r="K19" i="2" s="1"/>
  <c r="J20" i="2"/>
  <c r="K36" i="1"/>
  <c r="H36" i="1"/>
  <c r="G36" i="1"/>
  <c r="A34" i="1"/>
  <c r="K5" i="2"/>
  <c r="K17" i="2"/>
  <c r="H17" i="2"/>
  <c r="G17" i="2"/>
  <c r="A27" i="2"/>
  <c r="A26" i="2"/>
  <c r="G9" i="2"/>
  <c r="H9" i="2"/>
  <c r="K9" i="2"/>
  <c r="J16" i="2"/>
  <c r="J27" i="2"/>
  <c r="K27" i="2" s="1"/>
  <c r="K13" i="1"/>
  <c r="H13" i="1"/>
  <c r="G13" i="1"/>
  <c r="A33" i="1"/>
  <c r="K25" i="1"/>
  <c r="H25" i="1"/>
  <c r="G25" i="1"/>
  <c r="A32" i="1"/>
  <c r="J6" i="1"/>
  <c r="K6" i="1" s="1"/>
  <c r="K31" i="1"/>
  <c r="H11" i="1"/>
  <c r="H2" i="1"/>
  <c r="H7" i="1"/>
  <c r="H12" i="1"/>
  <c r="H14" i="1"/>
  <c r="H8" i="1"/>
  <c r="H3" i="1"/>
  <c r="H22" i="1"/>
  <c r="H5" i="1"/>
  <c r="H27" i="1"/>
  <c r="H16" i="1"/>
  <c r="H10" i="1"/>
  <c r="H4" i="1"/>
  <c r="H6" i="1"/>
  <c r="H18" i="1"/>
  <c r="H20" i="1"/>
  <c r="H15" i="1"/>
  <c r="H28" i="1"/>
  <c r="H32" i="1"/>
  <c r="H30" i="1"/>
  <c r="H26" i="1"/>
  <c r="H23" i="1"/>
  <c r="H19" i="1"/>
  <c r="H29" i="1"/>
  <c r="H34" i="1"/>
  <c r="H35" i="1"/>
  <c r="H17" i="1"/>
  <c r="H37" i="1"/>
  <c r="H31" i="1"/>
  <c r="H9" i="1"/>
  <c r="G11" i="1"/>
  <c r="G2" i="1"/>
  <c r="G7" i="1"/>
  <c r="G12" i="1"/>
  <c r="G14" i="1"/>
  <c r="G8" i="1"/>
  <c r="G3" i="1"/>
  <c r="G22" i="1"/>
  <c r="G5" i="1"/>
  <c r="G27" i="1"/>
  <c r="G16" i="1"/>
  <c r="G10" i="1"/>
  <c r="G4" i="1"/>
  <c r="G6" i="1"/>
  <c r="G18" i="1"/>
  <c r="G20" i="1"/>
  <c r="G15" i="1"/>
  <c r="G28" i="1"/>
  <c r="G32" i="1"/>
  <c r="G30" i="1"/>
  <c r="G26" i="1"/>
  <c r="G23" i="1"/>
  <c r="G19" i="1"/>
  <c r="G29" i="1"/>
  <c r="G34" i="1"/>
  <c r="G35" i="1"/>
  <c r="G17" i="1"/>
  <c r="G37" i="1"/>
  <c r="G31" i="1"/>
  <c r="G9" i="1"/>
  <c r="G6" i="2"/>
  <c r="G8" i="2"/>
  <c r="G3" i="2"/>
  <c r="G13" i="2"/>
  <c r="G12" i="2"/>
  <c r="G15" i="2"/>
  <c r="G10" i="2"/>
  <c r="G18" i="2"/>
  <c r="G5" i="2"/>
  <c r="G11" i="2"/>
  <c r="G22" i="2"/>
  <c r="G7" i="2"/>
  <c r="G23" i="2"/>
  <c r="G24" i="2"/>
  <c r="G25" i="2"/>
  <c r="G26" i="2"/>
  <c r="G14" i="2"/>
  <c r="G21" i="2"/>
  <c r="G16" i="2"/>
  <c r="G19" i="2"/>
  <c r="G27" i="2"/>
  <c r="G4" i="2"/>
  <c r="G20" i="2"/>
  <c r="G2" i="2"/>
  <c r="A31" i="1"/>
  <c r="A24" i="1"/>
  <c r="A25" i="1" s="1"/>
  <c r="A26" i="1" s="1"/>
  <c r="A27" i="1" s="1"/>
  <c r="A28" i="1" s="1"/>
  <c r="A29" i="1" s="1"/>
  <c r="A30" i="1" s="1"/>
  <c r="K23" i="1"/>
  <c r="K19" i="1"/>
  <c r="K29" i="1"/>
  <c r="K34" i="1"/>
  <c r="K35" i="1"/>
  <c r="K17" i="1"/>
  <c r="K37" i="1"/>
  <c r="K9" i="1"/>
  <c r="K2" i="1"/>
  <c r="K7" i="1"/>
  <c r="K12" i="1"/>
  <c r="K14" i="1"/>
  <c r="K8" i="1"/>
  <c r="K3" i="1"/>
  <c r="K22" i="1"/>
  <c r="K5" i="1"/>
  <c r="K27" i="1"/>
  <c r="K16" i="1"/>
  <c r="K10" i="1"/>
  <c r="K18" i="1"/>
  <c r="K20" i="1"/>
  <c r="K15" i="1"/>
  <c r="K28" i="1"/>
  <c r="K32" i="1"/>
  <c r="K30" i="1"/>
  <c r="K26" i="1"/>
  <c r="K10" i="2"/>
  <c r="H10" i="2"/>
  <c r="K18" i="2"/>
  <c r="H18" i="2"/>
  <c r="A24" i="2"/>
  <c r="A25" i="2" s="1"/>
  <c r="K7" i="2"/>
  <c r="H7" i="2"/>
  <c r="K24" i="2"/>
  <c r="H24" i="2"/>
  <c r="H3" i="2"/>
  <c r="A22" i="2"/>
  <c r="A23" i="2" s="1"/>
  <c r="A21" i="2"/>
  <c r="A23" i="1"/>
  <c r="A22" i="1"/>
  <c r="K14" i="2"/>
  <c r="H14" i="2"/>
  <c r="A20" i="2"/>
  <c r="K20" i="2"/>
  <c r="H20" i="2"/>
  <c r="A19" i="2"/>
  <c r="K2" i="2"/>
  <c r="H2" i="2"/>
  <c r="A18" i="2"/>
  <c r="H27" i="2"/>
  <c r="A17" i="2"/>
  <c r="O12" i="2"/>
  <c r="O11" i="2"/>
  <c r="A3" i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K16" i="2"/>
  <c r="K15" i="2"/>
  <c r="H19" i="2"/>
  <c r="H15" i="2"/>
  <c r="H16" i="2"/>
  <c r="A16" i="2"/>
  <c r="A14" i="2"/>
  <c r="A15" i="2"/>
  <c r="O12" i="1"/>
  <c r="O11" i="1"/>
  <c r="K26" i="2"/>
  <c r="K11" i="2"/>
  <c r="K12" i="2"/>
  <c r="K21" i="2"/>
  <c r="K4" i="2"/>
  <c r="H11" i="2"/>
  <c r="H12" i="2"/>
  <c r="H5" i="2"/>
  <c r="H21" i="2"/>
  <c r="H4" i="2"/>
  <c r="H26" i="2"/>
  <c r="K22" i="2"/>
  <c r="H22" i="2"/>
  <c r="H13" i="2"/>
  <c r="K25" i="2"/>
  <c r="K13" i="2"/>
  <c r="H25" i="2"/>
  <c r="A5" i="2"/>
  <c r="A6" i="2" s="1"/>
  <c r="A7" i="2" s="1"/>
  <c r="A8" i="2" s="1"/>
  <c r="A9" i="2" s="1"/>
  <c r="A10" i="2" s="1"/>
  <c r="A11" i="2" s="1"/>
  <c r="A12" i="2" s="1"/>
  <c r="A13" i="2" s="1"/>
  <c r="A3" i="2"/>
  <c r="A4" i="2" s="1"/>
  <c r="K8" i="2"/>
  <c r="H8" i="2"/>
  <c r="K23" i="2"/>
  <c r="H23" i="2"/>
  <c r="K6" i="2"/>
  <c r="H6" i="2"/>
  <c r="I24" i="1" l="1"/>
  <c r="I36" i="1"/>
  <c r="I17" i="2"/>
  <c r="I37" i="1"/>
  <c r="I30" i="1"/>
  <c r="I17" i="1"/>
  <c r="I16" i="1"/>
  <c r="I35" i="1"/>
  <c r="I28" i="1"/>
  <c r="I32" i="1"/>
  <c r="I27" i="1"/>
  <c r="I6" i="1"/>
  <c r="I8" i="1"/>
  <c r="I34" i="1"/>
  <c r="I26" i="1"/>
  <c r="I5" i="1"/>
  <c r="I23" i="1"/>
  <c r="I31" i="1"/>
  <c r="I4" i="1"/>
  <c r="I9" i="1"/>
  <c r="I10" i="1"/>
  <c r="I14" i="1"/>
  <c r="I12" i="1"/>
  <c r="I11" i="1"/>
  <c r="I9" i="2"/>
  <c r="I2" i="2"/>
  <c r="I13" i="2"/>
  <c r="I2" i="1"/>
  <c r="I13" i="1"/>
  <c r="I15" i="1"/>
  <c r="I7" i="1"/>
  <c r="I29" i="1"/>
  <c r="I20" i="1"/>
  <c r="I22" i="1"/>
  <c r="I19" i="1"/>
  <c r="I18" i="1"/>
  <c r="I3" i="1"/>
  <c r="I18" i="2"/>
  <c r="I25" i="1"/>
  <c r="I10" i="2"/>
  <c r="I14" i="2"/>
  <c r="I7" i="2"/>
  <c r="I3" i="2"/>
  <c r="I24" i="2"/>
  <c r="I20" i="2"/>
  <c r="I4" i="2"/>
  <c r="I27" i="2"/>
  <c r="O13" i="2"/>
  <c r="I19" i="2"/>
  <c r="I16" i="2"/>
  <c r="O13" i="1"/>
  <c r="I15" i="2"/>
  <c r="I22" i="2"/>
  <c r="I21" i="2"/>
  <c r="I25" i="2"/>
  <c r="I5" i="2"/>
  <c r="I26" i="2"/>
  <c r="I12" i="2"/>
  <c r="I23" i="2"/>
  <c r="I8" i="2"/>
  <c r="I11" i="2"/>
  <c r="I6" i="2"/>
</calcChain>
</file>

<file path=xl/sharedStrings.xml><?xml version="1.0" encoding="utf-8"?>
<sst xmlns="http://schemas.openxmlformats.org/spreadsheetml/2006/main" count="106" uniqueCount="84">
  <si>
    <t>NOM</t>
  </si>
  <si>
    <t>VS</t>
  </si>
  <si>
    <t>DS</t>
  </si>
  <si>
    <t>VD</t>
  </si>
  <si>
    <t>DD</t>
  </si>
  <si>
    <t>TV</t>
  </si>
  <si>
    <t>TD</t>
  </si>
  <si>
    <t>% Victoire(s)</t>
  </si>
  <si>
    <t>Bonus/Malus</t>
  </si>
  <si>
    <t>Points</t>
  </si>
  <si>
    <t>Pierre DEVERLY</t>
  </si>
  <si>
    <t>Légende :</t>
  </si>
  <si>
    <t>Louis BOYER</t>
  </si>
  <si>
    <t>VS : Victoire(s) en simple</t>
  </si>
  <si>
    <t>Jessica JOSEPH</t>
  </si>
  <si>
    <t>DS : Défaite(s) en simple</t>
  </si>
  <si>
    <t>Carine GUERANDEL</t>
  </si>
  <si>
    <t>VD : Victoire(s) en double</t>
  </si>
  <si>
    <t>Benjamin DEGORRE</t>
  </si>
  <si>
    <t>DD : Défaite(s) en double</t>
  </si>
  <si>
    <t>Jules POIRIER</t>
  </si>
  <si>
    <t>TV : Total de victoire(s)</t>
  </si>
  <si>
    <t>Quentin ROGER</t>
  </si>
  <si>
    <t>TD : Total de défaite(s)</t>
  </si>
  <si>
    <t>Mathilde ANJAR</t>
  </si>
  <si>
    <t>Yannick SOLIS</t>
  </si>
  <si>
    <t>Statistiques club :</t>
  </si>
  <si>
    <t>Lou-Anne LEMPEREUR</t>
  </si>
  <si>
    <t xml:space="preserve">Total de victoires </t>
  </si>
  <si>
    <t>Benjamin LEMERET</t>
  </si>
  <si>
    <t xml:space="preserve">Total de défaites </t>
  </si>
  <si>
    <t>Marvin VANDENDAELE</t>
  </si>
  <si>
    <t xml:space="preserve">Pourcentage de victoires </t>
  </si>
  <si>
    <t>Pauline BARREAU</t>
  </si>
  <si>
    <t>Matéo LEMAIRE</t>
  </si>
  <si>
    <r>
      <rPr>
        <i/>
        <u/>
        <sz val="11"/>
        <color theme="1"/>
        <rFont val="Aptos Narrow"/>
        <family val="2"/>
        <scheme val="minor"/>
      </rPr>
      <t>NB :</t>
    </r>
    <r>
      <rPr>
        <i/>
        <sz val="11"/>
        <color theme="1"/>
        <rFont val="Aptos Narrow"/>
        <family val="2"/>
        <scheme val="minor"/>
      </rPr>
      <t xml:space="preserve"> Ce fichier ne prend pas en compte les égalités entre deux joueurs/euses. Sur Instagram, les égalités sont respectées dans notre Top 12. En fin de saison les égalités pour tout le classement seront affichées sur ce fichier.</t>
    </r>
  </si>
  <si>
    <t>Julien LEJOSNE</t>
  </si>
  <si>
    <t>Lucas VISTICOT</t>
  </si>
  <si>
    <t>Eva MARTINACHE</t>
  </si>
  <si>
    <t>Alexis DEWULF</t>
  </si>
  <si>
    <t>Véronique MASSART</t>
  </si>
  <si>
    <t>Maïmouna DIOP</t>
  </si>
  <si>
    <t>Maxime VAN HULLE</t>
  </si>
  <si>
    <t>Paul INCHAUSPE</t>
  </si>
  <si>
    <t>Aloïs CLICHE</t>
  </si>
  <si>
    <t>Jean-Paul MARQUES</t>
  </si>
  <si>
    <t>Timothé SOLIS</t>
  </si>
  <si>
    <t>Hélène TILLIE</t>
  </si>
  <si>
    <t>Fanny HOYEZ</t>
  </si>
  <si>
    <t>Arnaud SILLY</t>
  </si>
  <si>
    <t>Ioana ANTALUCA</t>
  </si>
  <si>
    <t>Antoine BALDEYROU</t>
  </si>
  <si>
    <t>Fabien GUSTINCIE</t>
  </si>
  <si>
    <t>Patrice THIBAUD</t>
  </si>
  <si>
    <t>Pierre DESCAMPS</t>
  </si>
  <si>
    <t>Serge DUBRULLE</t>
  </si>
  <si>
    <t>Caroline DUBRULLE</t>
  </si>
  <si>
    <t>Emilien DI VITTORIO</t>
  </si>
  <si>
    <t>Léonard DEVERLY</t>
  </si>
  <si>
    <t>Thaïs SAINT-MICHEL</t>
  </si>
  <si>
    <t>Gaspard TILLIE</t>
  </si>
  <si>
    <t>Louis CARRE</t>
  </si>
  <si>
    <t>Antoine BEGHYN</t>
  </si>
  <si>
    <t>Coraline SOUVANTHONG</t>
  </si>
  <si>
    <t>Arthur TILLIE</t>
  </si>
  <si>
    <t>Will TAHOUM</t>
  </si>
  <si>
    <t>Noa POUCHAIN-STACHOWIAK</t>
  </si>
  <si>
    <t>Vivian DACHICOURT</t>
  </si>
  <si>
    <t>Antonin ARNAGOL CHATAIGNER</t>
  </si>
  <si>
    <t>Louise DUTHOIT</t>
  </si>
  <si>
    <t>Marius LEMERET</t>
  </si>
  <si>
    <t>Rémi RENAULT</t>
  </si>
  <si>
    <t>Maxence DOYER</t>
  </si>
  <si>
    <t>Raphaël BOYER</t>
  </si>
  <si>
    <t>Robin RENAULT</t>
  </si>
  <si>
    <t>Elio RASO BOQUET</t>
  </si>
  <si>
    <t>Quentin DUTHOYS</t>
  </si>
  <si>
    <t>Elhya DARRAS</t>
  </si>
  <si>
    <t>Clémence DUTHOIT</t>
  </si>
  <si>
    <t>Tim LAURIE</t>
  </si>
  <si>
    <t>Diane SANTER</t>
  </si>
  <si>
    <t>Lola POUCHAIN-STACHOWIAK</t>
  </si>
  <si>
    <t>Maël LE BARZIC</t>
  </si>
  <si>
    <t>Eliott LEMERET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</si>
</sst>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u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i/>
      <u/>
      <sz val="11"/>
      <color theme="1"/>
      <name val="Aptos Narrow"/>
      <family val="2"/>
      <scheme val="minor"/>
    </font>
    <font>
      <sz val="12"/>
      <color rgb="FF000000"/>
      <name val="Aptos Narrow"/>
      <family val="2"/>
      <scheme val="minor"/>
    </font>
    <font>
      <sz val="11"/>
      <color rgb="FF00000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vertical="center"/>
    </xf>
    <xf numFmtId="0" fontId="4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0" fillId="2" borderId="0" xfId="0" applyFill="1" applyAlignment="1">
      <alignment vertical="center"/>
    </xf>
    <xf numFmtId="0" fontId="3" fillId="3" borderId="0" xfId="0" applyFont="1" applyFill="1" applyAlignment="1">
      <alignment horizontal="center" vertical="center"/>
    </xf>
    <xf numFmtId="9" fontId="0" fillId="0" borderId="0" xfId="1" applyFont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9" fontId="0" fillId="4" borderId="1" xfId="1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5" fillId="0" borderId="0" xfId="0" applyFont="1" applyAlignment="1">
      <alignment vertical="center"/>
    </xf>
    <xf numFmtId="9" fontId="1" fillId="2" borderId="0" xfId="1" applyFont="1" applyFill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9" fontId="10" fillId="0" borderId="0" xfId="0" applyNumberFormat="1" applyFont="1" applyAlignment="1">
      <alignment horizontal="center" vertical="center"/>
    </xf>
    <xf numFmtId="0" fontId="0" fillId="4" borderId="1" xfId="0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4" borderId="1" xfId="0" applyFill="1" applyBorder="1" applyAlignment="1">
      <alignment horizontal="left" vertical="center"/>
    </xf>
    <xf numFmtId="0" fontId="7" fillId="0" borderId="0" xfId="0" applyFont="1" applyAlignment="1">
      <alignment horizontal="left" vertical="top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F24EA9-3FCA-4583-8259-311E4AE1121A}">
  <dimension ref="A1:O37"/>
  <sheetViews>
    <sheetView tabSelected="1" zoomScale="90" zoomScaleNormal="90" workbookViewId="0">
      <pane ySplit="1" topLeftCell="A2" activePane="bottomLeft" state="frozen"/>
      <selection pane="bottomLeft" activeCell="B14" sqref="B14"/>
    </sheetView>
  </sheetViews>
  <sheetFormatPr defaultColWidth="11.42578125" defaultRowHeight="15.95"/>
  <cols>
    <col min="1" max="1" width="5.5703125" style="3" customWidth="1"/>
    <col min="2" max="2" width="30.7109375" style="5" customWidth="1"/>
    <col min="3" max="6" width="11.5703125" style="4"/>
    <col min="7" max="8" width="11.42578125" style="4"/>
    <col min="9" max="9" width="11.42578125" style="12"/>
    <col min="10" max="10" width="11.5703125" style="4"/>
    <col min="11" max="11" width="11.5703125" style="1"/>
    <col min="12" max="12" width="11.42578125" style="3"/>
    <col min="13" max="13" width="11.5703125" style="3" customWidth="1"/>
    <col min="14" max="14" width="11.42578125" style="3"/>
    <col min="15" max="15" width="4.5703125" style="3" customWidth="1"/>
    <col min="16" max="16384" width="11.42578125" style="3"/>
  </cols>
  <sheetData>
    <row r="1" spans="1:15" ht="15.95" customHeight="1">
      <c r="A1" s="10"/>
      <c r="B1" s="8" t="s">
        <v>0</v>
      </c>
      <c r="C1" s="9" t="s">
        <v>1</v>
      </c>
      <c r="D1" s="9" t="s">
        <v>2</v>
      </c>
      <c r="E1" s="9" t="s">
        <v>3</v>
      </c>
      <c r="F1" s="9" t="s">
        <v>4</v>
      </c>
      <c r="G1" s="9" t="s">
        <v>5</v>
      </c>
      <c r="H1" s="9" t="s">
        <v>6</v>
      </c>
      <c r="I1" s="17" t="s">
        <v>7</v>
      </c>
      <c r="J1" s="9" t="s">
        <v>8</v>
      </c>
      <c r="K1" s="9" t="s">
        <v>9</v>
      </c>
      <c r="M1" s="25"/>
      <c r="N1" s="25"/>
      <c r="O1" s="25"/>
    </row>
    <row r="2" spans="1:15" ht="18.600000000000001">
      <c r="A2" s="2">
        <v>1</v>
      </c>
      <c r="B2" s="18" t="s">
        <v>10</v>
      </c>
      <c r="C2" s="19">
        <v>4</v>
      </c>
      <c r="D2" s="19">
        <v>0</v>
      </c>
      <c r="E2" s="19">
        <v>3</v>
      </c>
      <c r="F2" s="19">
        <v>0</v>
      </c>
      <c r="G2" s="19">
        <f>C2+E2</f>
        <v>7</v>
      </c>
      <c r="H2" s="19">
        <f>D2+F2</f>
        <v>0</v>
      </c>
      <c r="I2" s="20">
        <f>G2/(G2+H2)</f>
        <v>1</v>
      </c>
      <c r="J2" s="19">
        <v>0.125</v>
      </c>
      <c r="K2" s="1">
        <f>C2*2+E2+J2</f>
        <v>11.125</v>
      </c>
      <c r="M2" s="7" t="s">
        <v>11</v>
      </c>
    </row>
    <row r="3" spans="1:15" ht="18.600000000000001">
      <c r="A3" s="2">
        <f>A2+1</f>
        <v>2</v>
      </c>
      <c r="B3" s="18" t="s">
        <v>12</v>
      </c>
      <c r="C3" s="19">
        <v>3</v>
      </c>
      <c r="D3" s="19">
        <v>0</v>
      </c>
      <c r="E3" s="19">
        <v>1</v>
      </c>
      <c r="F3" s="19">
        <v>3</v>
      </c>
      <c r="G3" s="19">
        <f>C3+E3</f>
        <v>4</v>
      </c>
      <c r="H3" s="19">
        <f>D3+F3</f>
        <v>3</v>
      </c>
      <c r="I3" s="20">
        <f>G3/(G3+H3)</f>
        <v>0.5714285714285714</v>
      </c>
      <c r="J3" s="19">
        <v>0.75</v>
      </c>
      <c r="K3" s="1">
        <f>C3*2+E3+J3</f>
        <v>7.75</v>
      </c>
      <c r="M3" s="3" t="s">
        <v>13</v>
      </c>
    </row>
    <row r="4" spans="1:15" ht="18.600000000000001">
      <c r="A4" s="2">
        <f t="shared" ref="A4:A37" si="0">A3+1</f>
        <v>3</v>
      </c>
      <c r="B4" s="18" t="s">
        <v>14</v>
      </c>
      <c r="C4" s="19">
        <v>1</v>
      </c>
      <c r="D4" s="19">
        <v>0</v>
      </c>
      <c r="E4" s="19">
        <v>2</v>
      </c>
      <c r="F4" s="19">
        <v>1</v>
      </c>
      <c r="G4" s="19">
        <f>C4+E4</f>
        <v>3</v>
      </c>
      <c r="H4" s="19">
        <f>D4+F4</f>
        <v>1</v>
      </c>
      <c r="I4" s="20">
        <f>G4/(G4+H4)</f>
        <v>0.75</v>
      </c>
      <c r="J4" s="19">
        <f>2.125+0.5</f>
        <v>2.625</v>
      </c>
      <c r="K4" s="1">
        <f>C4*2+E4+J4</f>
        <v>6.625</v>
      </c>
      <c r="M4" s="3" t="s">
        <v>15</v>
      </c>
    </row>
    <row r="5" spans="1:15" ht="18.600000000000001">
      <c r="A5" s="2">
        <f t="shared" si="0"/>
        <v>4</v>
      </c>
      <c r="B5" s="18" t="s">
        <v>16</v>
      </c>
      <c r="C5" s="19">
        <v>2</v>
      </c>
      <c r="D5" s="19">
        <v>0</v>
      </c>
      <c r="E5" s="19">
        <v>1</v>
      </c>
      <c r="F5" s="19">
        <v>0</v>
      </c>
      <c r="G5" s="19">
        <f>C5+E5</f>
        <v>3</v>
      </c>
      <c r="H5" s="19">
        <f>D5+F5</f>
        <v>0</v>
      </c>
      <c r="I5" s="20">
        <f>G5/(G5+H5)</f>
        <v>1</v>
      </c>
      <c r="J5" s="19">
        <v>1</v>
      </c>
      <c r="K5" s="1">
        <f>C5*2+E5+J5</f>
        <v>6</v>
      </c>
      <c r="M5" s="3" t="s">
        <v>17</v>
      </c>
    </row>
    <row r="6" spans="1:15" ht="18.600000000000001">
      <c r="A6" s="2">
        <f t="shared" si="0"/>
        <v>5</v>
      </c>
      <c r="B6" s="18" t="s">
        <v>18</v>
      </c>
      <c r="C6" s="19">
        <v>1</v>
      </c>
      <c r="D6" s="19">
        <v>0</v>
      </c>
      <c r="E6" s="19">
        <v>2</v>
      </c>
      <c r="F6" s="19">
        <v>0</v>
      </c>
      <c r="G6" s="19">
        <f>C6+E6</f>
        <v>3</v>
      </c>
      <c r="H6" s="19">
        <f>D6+F6</f>
        <v>0</v>
      </c>
      <c r="I6" s="20">
        <f>G6/(G6+H6)</f>
        <v>1</v>
      </c>
      <c r="J6" s="19">
        <f>1.5+0.125</f>
        <v>1.625</v>
      </c>
      <c r="K6" s="1">
        <f>C6*2+E6+J6</f>
        <v>5.625</v>
      </c>
      <c r="M6" s="3" t="s">
        <v>19</v>
      </c>
    </row>
    <row r="7" spans="1:15" ht="18.600000000000001">
      <c r="A7" s="2">
        <f t="shared" si="0"/>
        <v>6</v>
      </c>
      <c r="B7" s="18" t="s">
        <v>20</v>
      </c>
      <c r="C7" s="19">
        <v>2</v>
      </c>
      <c r="D7" s="19">
        <v>1</v>
      </c>
      <c r="E7" s="19">
        <v>2</v>
      </c>
      <c r="F7" s="19">
        <v>1</v>
      </c>
      <c r="G7" s="19">
        <f>C7+E7</f>
        <v>4</v>
      </c>
      <c r="H7" s="19">
        <f>D7+F7</f>
        <v>2</v>
      </c>
      <c r="I7" s="20">
        <f>G7/(G7+H7)</f>
        <v>0.66666666666666663</v>
      </c>
      <c r="J7" s="19">
        <v>-0.625</v>
      </c>
      <c r="K7" s="1">
        <f>C7*2+E7+J7</f>
        <v>5.375</v>
      </c>
      <c r="M7" s="3" t="s">
        <v>21</v>
      </c>
    </row>
    <row r="8" spans="1:15" ht="18.600000000000001">
      <c r="A8" s="2">
        <f t="shared" si="0"/>
        <v>7</v>
      </c>
      <c r="B8" s="18" t="s">
        <v>22</v>
      </c>
      <c r="C8" s="19">
        <v>2</v>
      </c>
      <c r="D8" s="19">
        <v>0</v>
      </c>
      <c r="E8" s="19">
        <v>1</v>
      </c>
      <c r="F8" s="19">
        <v>0</v>
      </c>
      <c r="G8" s="19">
        <f>C8+E8</f>
        <v>3</v>
      </c>
      <c r="H8" s="19">
        <f>D8+F8</f>
        <v>0</v>
      </c>
      <c r="I8" s="20">
        <f>G8/(G8+H8)</f>
        <v>1</v>
      </c>
      <c r="J8" s="19">
        <v>0.25</v>
      </c>
      <c r="K8" s="1">
        <f>C8*2+E8+J8</f>
        <v>5.25</v>
      </c>
      <c r="M8" s="3" t="s">
        <v>23</v>
      </c>
    </row>
    <row r="9" spans="1:15" ht="18.600000000000001">
      <c r="A9" s="2">
        <f t="shared" si="0"/>
        <v>8</v>
      </c>
      <c r="B9" s="18" t="s">
        <v>24</v>
      </c>
      <c r="C9" s="19">
        <v>2</v>
      </c>
      <c r="D9" s="19">
        <v>2</v>
      </c>
      <c r="E9" s="19">
        <v>1</v>
      </c>
      <c r="F9" s="19">
        <v>1</v>
      </c>
      <c r="G9" s="19">
        <f>C9+E9</f>
        <v>3</v>
      </c>
      <c r="H9" s="19">
        <f>D9+F9</f>
        <v>3</v>
      </c>
      <c r="I9" s="20">
        <f>G9/(G9+H9)</f>
        <v>0.5</v>
      </c>
      <c r="J9" s="19">
        <v>0.25</v>
      </c>
      <c r="K9" s="1">
        <f>C9*2+E9+J9</f>
        <v>5.25</v>
      </c>
    </row>
    <row r="10" spans="1:15" ht="18.600000000000001">
      <c r="A10" s="2">
        <f t="shared" si="0"/>
        <v>9</v>
      </c>
      <c r="B10" s="18" t="s">
        <v>25</v>
      </c>
      <c r="C10" s="19">
        <v>2</v>
      </c>
      <c r="D10" s="19">
        <v>3</v>
      </c>
      <c r="E10" s="19">
        <v>1</v>
      </c>
      <c r="F10" s="19">
        <v>1</v>
      </c>
      <c r="G10" s="19">
        <f>C10+E10</f>
        <v>3</v>
      </c>
      <c r="H10" s="19">
        <f>D10+F10</f>
        <v>4</v>
      </c>
      <c r="I10" s="20">
        <f>G10/(G10+H10)</f>
        <v>0.42857142857142855</v>
      </c>
      <c r="J10" s="19">
        <v>0.25</v>
      </c>
      <c r="K10" s="1">
        <f>C10*2+E10+J10</f>
        <v>5.25</v>
      </c>
      <c r="M10" s="7" t="s">
        <v>26</v>
      </c>
      <c r="N10" s="7"/>
      <c r="O10" s="7"/>
    </row>
    <row r="11" spans="1:15" ht="18.600000000000001">
      <c r="A11" s="2">
        <f t="shared" si="0"/>
        <v>10</v>
      </c>
      <c r="B11" s="18" t="s">
        <v>27</v>
      </c>
      <c r="C11" s="19">
        <v>1</v>
      </c>
      <c r="D11" s="19">
        <v>2</v>
      </c>
      <c r="E11" s="19">
        <v>3</v>
      </c>
      <c r="F11" s="19">
        <v>0</v>
      </c>
      <c r="G11" s="19">
        <f>C11+E11</f>
        <v>4</v>
      </c>
      <c r="H11" s="19">
        <f>D11+F11</f>
        <v>2</v>
      </c>
      <c r="I11" s="20">
        <f>G11/(G11+H11)</f>
        <v>0.66666666666666663</v>
      </c>
      <c r="J11" s="19">
        <f>0.125-0.5</f>
        <v>-0.375</v>
      </c>
      <c r="K11" s="1">
        <f>C11*2+E11+J11</f>
        <v>4.625</v>
      </c>
      <c r="M11" s="23" t="s">
        <v>28</v>
      </c>
      <c r="N11" s="23"/>
      <c r="O11" s="13">
        <f>(SUM(C:C)+(SUM(E:E))/2)</f>
        <v>54</v>
      </c>
    </row>
    <row r="12" spans="1:15" ht="18.600000000000001">
      <c r="A12" s="2">
        <f t="shared" si="0"/>
        <v>11</v>
      </c>
      <c r="B12" s="18" t="s">
        <v>29</v>
      </c>
      <c r="C12" s="19">
        <v>2</v>
      </c>
      <c r="D12" s="19">
        <v>0</v>
      </c>
      <c r="E12" s="19">
        <v>0</v>
      </c>
      <c r="F12" s="19">
        <v>0</v>
      </c>
      <c r="G12" s="19">
        <f>C12+E12</f>
        <v>2</v>
      </c>
      <c r="H12" s="19">
        <f>D12+F12</f>
        <v>0</v>
      </c>
      <c r="I12" s="20">
        <f>G12/(G12+H12)</f>
        <v>1</v>
      </c>
      <c r="J12" s="19">
        <v>0.25</v>
      </c>
      <c r="K12" s="1">
        <f>C12*2+E12+J12</f>
        <v>4.25</v>
      </c>
      <c r="M12" s="21" t="s">
        <v>30</v>
      </c>
      <c r="N12" s="21"/>
      <c r="O12" s="13">
        <f>(SUM(D:D)+(SUM(F:F))/2)</f>
        <v>42</v>
      </c>
    </row>
    <row r="13" spans="1:15" ht="18.600000000000001">
      <c r="A13" s="2">
        <f t="shared" si="0"/>
        <v>12</v>
      </c>
      <c r="B13" s="5" t="s">
        <v>31</v>
      </c>
      <c r="C13" s="22">
        <v>1</v>
      </c>
      <c r="D13" s="22">
        <v>0</v>
      </c>
      <c r="E13" s="22">
        <v>1</v>
      </c>
      <c r="F13" s="22">
        <v>0</v>
      </c>
      <c r="G13" s="22">
        <f>C13+E13</f>
        <v>2</v>
      </c>
      <c r="H13" s="22">
        <f>D13+F13</f>
        <v>0</v>
      </c>
      <c r="I13" s="12">
        <f>G13/(G13+H13)</f>
        <v>1</v>
      </c>
      <c r="J13" s="22">
        <v>1.25</v>
      </c>
      <c r="K13" s="1">
        <f>C13*2+E13+J13</f>
        <v>4.25</v>
      </c>
      <c r="M13" s="21" t="s">
        <v>32</v>
      </c>
      <c r="N13" s="21"/>
      <c r="O13" s="14">
        <f>O11/(O11+O12)</f>
        <v>0.5625</v>
      </c>
    </row>
    <row r="14" spans="1:15" ht="18.600000000000001">
      <c r="A14" s="2">
        <f t="shared" si="0"/>
        <v>13</v>
      </c>
      <c r="B14" s="18" t="s">
        <v>33</v>
      </c>
      <c r="C14" s="19">
        <v>2</v>
      </c>
      <c r="D14" s="19">
        <v>0</v>
      </c>
      <c r="E14" s="19">
        <v>0</v>
      </c>
      <c r="F14" s="19">
        <v>0</v>
      </c>
      <c r="G14" s="19">
        <f>C14+E14</f>
        <v>2</v>
      </c>
      <c r="H14" s="19">
        <f>D14+F14</f>
        <v>0</v>
      </c>
      <c r="I14" s="20">
        <f>G14/(G14+H14)</f>
        <v>1</v>
      </c>
      <c r="J14" s="19">
        <v>0.25</v>
      </c>
      <c r="K14" s="1">
        <f>C14*2+E14+J14</f>
        <v>4.25</v>
      </c>
    </row>
    <row r="15" spans="1:15" ht="18.600000000000001" customHeight="1">
      <c r="A15" s="2">
        <f t="shared" si="0"/>
        <v>14</v>
      </c>
      <c r="B15" s="18" t="s">
        <v>34</v>
      </c>
      <c r="C15" s="19">
        <v>1</v>
      </c>
      <c r="D15" s="19">
        <v>1</v>
      </c>
      <c r="E15" s="19">
        <v>2</v>
      </c>
      <c r="F15" s="19">
        <v>0</v>
      </c>
      <c r="G15" s="19">
        <f>C15+E15</f>
        <v>3</v>
      </c>
      <c r="H15" s="19">
        <f>D15+F15</f>
        <v>1</v>
      </c>
      <c r="I15" s="20">
        <f>G15/(G15+H15)</f>
        <v>0.75</v>
      </c>
      <c r="J15" s="19">
        <v>0</v>
      </c>
      <c r="K15" s="1">
        <f>C15*2+E15+J15</f>
        <v>4</v>
      </c>
      <c r="M15" s="24" t="s">
        <v>35</v>
      </c>
      <c r="N15" s="24"/>
      <c r="O15" s="24"/>
    </row>
    <row r="16" spans="1:15" ht="18.600000000000001">
      <c r="A16" s="2">
        <f t="shared" si="0"/>
        <v>15</v>
      </c>
      <c r="B16" s="18" t="s">
        <v>36</v>
      </c>
      <c r="C16" s="19">
        <v>2</v>
      </c>
      <c r="D16" s="19">
        <v>1</v>
      </c>
      <c r="E16" s="19">
        <v>0</v>
      </c>
      <c r="F16" s="19">
        <v>1</v>
      </c>
      <c r="G16" s="19">
        <f>C16+E16</f>
        <v>2</v>
      </c>
      <c r="H16" s="19">
        <f>D16+F16</f>
        <v>2</v>
      </c>
      <c r="I16" s="20">
        <f>G16/(G16+H16)</f>
        <v>0.5</v>
      </c>
      <c r="J16" s="19">
        <v>-0.25</v>
      </c>
      <c r="K16" s="1">
        <f>C16*2+E16+J16</f>
        <v>3.75</v>
      </c>
      <c r="M16" s="24"/>
      <c r="N16" s="24"/>
      <c r="O16" s="24"/>
    </row>
    <row r="17" spans="1:15" ht="18.600000000000001">
      <c r="A17" s="2">
        <f t="shared" si="0"/>
        <v>16</v>
      </c>
      <c r="B17" s="18" t="s">
        <v>37</v>
      </c>
      <c r="C17" s="19">
        <v>2</v>
      </c>
      <c r="D17" s="19">
        <v>2</v>
      </c>
      <c r="E17" s="19">
        <v>0</v>
      </c>
      <c r="F17" s="19">
        <v>0</v>
      </c>
      <c r="G17" s="19">
        <f>C17+E17</f>
        <v>2</v>
      </c>
      <c r="H17" s="19">
        <f>D17+F17</f>
        <v>2</v>
      </c>
      <c r="I17" s="20">
        <f>G17/(G17+H17)</f>
        <v>0.5</v>
      </c>
      <c r="J17" s="19">
        <v>-0.5</v>
      </c>
      <c r="K17" s="1">
        <f>C17*2+E17+J17</f>
        <v>3.5</v>
      </c>
      <c r="M17" s="24"/>
      <c r="N17" s="24"/>
      <c r="O17" s="24"/>
    </row>
    <row r="18" spans="1:15" ht="18.600000000000001">
      <c r="A18" s="2">
        <f t="shared" si="0"/>
        <v>17</v>
      </c>
      <c r="B18" s="18" t="s">
        <v>38</v>
      </c>
      <c r="C18" s="19">
        <v>1</v>
      </c>
      <c r="D18" s="19">
        <v>1</v>
      </c>
      <c r="E18" s="19">
        <v>1</v>
      </c>
      <c r="F18" s="19">
        <v>1</v>
      </c>
      <c r="G18" s="19">
        <f>C18+E18</f>
        <v>2</v>
      </c>
      <c r="H18" s="19">
        <f>D18+F18</f>
        <v>2</v>
      </c>
      <c r="I18" s="20">
        <f>G18/(G18+H18)</f>
        <v>0.5</v>
      </c>
      <c r="J18" s="19">
        <v>0</v>
      </c>
      <c r="K18" s="1">
        <f>C18*2+E18+J18</f>
        <v>3</v>
      </c>
      <c r="M18" s="24"/>
      <c r="N18" s="24"/>
      <c r="O18" s="24"/>
    </row>
    <row r="19" spans="1:15" ht="18.600000000000001">
      <c r="A19" s="2">
        <f t="shared" si="0"/>
        <v>18</v>
      </c>
      <c r="B19" s="18" t="s">
        <v>39</v>
      </c>
      <c r="C19" s="19">
        <v>1</v>
      </c>
      <c r="D19" s="19">
        <v>0</v>
      </c>
      <c r="E19" s="19">
        <v>1</v>
      </c>
      <c r="F19" s="19">
        <v>1</v>
      </c>
      <c r="G19" s="19">
        <f>C19+E19</f>
        <v>2</v>
      </c>
      <c r="H19" s="19">
        <f>D19+F19</f>
        <v>1</v>
      </c>
      <c r="I19" s="20">
        <f>G19/(G19+H19)</f>
        <v>0.66666666666666663</v>
      </c>
      <c r="J19" s="19">
        <v>-0.125</v>
      </c>
      <c r="K19" s="1">
        <f>C19*2+E19+J19</f>
        <v>2.875</v>
      </c>
      <c r="M19" s="24"/>
      <c r="N19" s="24"/>
      <c r="O19" s="24"/>
    </row>
    <row r="20" spans="1:15" ht="18.600000000000001">
      <c r="A20" s="2">
        <f t="shared" si="0"/>
        <v>19</v>
      </c>
      <c r="B20" s="18" t="s">
        <v>40</v>
      </c>
      <c r="C20" s="19">
        <v>1</v>
      </c>
      <c r="D20" s="19">
        <v>1</v>
      </c>
      <c r="E20" s="19">
        <v>1</v>
      </c>
      <c r="F20" s="19">
        <v>0</v>
      </c>
      <c r="G20" s="19">
        <f>C20+E20</f>
        <v>2</v>
      </c>
      <c r="H20" s="19">
        <f>D20+F20</f>
        <v>1</v>
      </c>
      <c r="I20" s="20">
        <f>G20/(G20+H20)</f>
        <v>0.66666666666666663</v>
      </c>
      <c r="J20" s="19">
        <v>-0.25</v>
      </c>
      <c r="K20" s="1">
        <f>C20*2+E20+J20</f>
        <v>2.75</v>
      </c>
      <c r="M20" s="24"/>
      <c r="N20" s="24"/>
      <c r="O20" s="24"/>
    </row>
    <row r="21" spans="1:15" ht="18.600000000000001">
      <c r="A21" s="2">
        <f t="shared" si="0"/>
        <v>20</v>
      </c>
      <c r="B21" s="5" t="s">
        <v>41</v>
      </c>
      <c r="C21" s="22">
        <v>1</v>
      </c>
      <c r="D21" s="22">
        <v>0</v>
      </c>
      <c r="E21" s="22">
        <v>0</v>
      </c>
      <c r="F21" s="22">
        <v>0</v>
      </c>
      <c r="G21" s="22">
        <f>C21+E21</f>
        <v>1</v>
      </c>
      <c r="H21" s="22">
        <f>D21+F21</f>
        <v>0</v>
      </c>
      <c r="I21" s="12">
        <f>G21/(G21+H21)</f>
        <v>1</v>
      </c>
      <c r="J21" s="22">
        <v>0.25</v>
      </c>
      <c r="K21" s="1">
        <f>C21*2+E21+J21</f>
        <v>2.25</v>
      </c>
      <c r="M21" s="24"/>
      <c r="N21" s="24"/>
      <c r="O21" s="24"/>
    </row>
    <row r="22" spans="1:15" ht="18.600000000000001">
      <c r="A22" s="2">
        <f t="shared" si="0"/>
        <v>21</v>
      </c>
      <c r="B22" s="18" t="s">
        <v>42</v>
      </c>
      <c r="C22" s="19">
        <v>1</v>
      </c>
      <c r="D22" s="19">
        <v>0</v>
      </c>
      <c r="E22" s="19">
        <v>0</v>
      </c>
      <c r="F22" s="19">
        <v>1</v>
      </c>
      <c r="G22" s="19">
        <f>C22+E22</f>
        <v>1</v>
      </c>
      <c r="H22" s="19">
        <f>D22+F22</f>
        <v>1</v>
      </c>
      <c r="I22" s="20">
        <f>G22/(G22+H22)</f>
        <v>0.5</v>
      </c>
      <c r="J22" s="19">
        <v>0.25</v>
      </c>
      <c r="K22" s="1">
        <f>C22*2+E22+J22</f>
        <v>2.25</v>
      </c>
    </row>
    <row r="23" spans="1:15" ht="18.600000000000001">
      <c r="A23" s="2">
        <f t="shared" si="0"/>
        <v>22</v>
      </c>
      <c r="B23" s="18" t="s">
        <v>43</v>
      </c>
      <c r="C23" s="19">
        <v>1</v>
      </c>
      <c r="D23" s="19">
        <v>0</v>
      </c>
      <c r="E23" s="19">
        <v>0</v>
      </c>
      <c r="F23" s="19">
        <v>2</v>
      </c>
      <c r="G23" s="19">
        <f>C23+E23</f>
        <v>1</v>
      </c>
      <c r="H23" s="19">
        <f>D23+F23</f>
        <v>2</v>
      </c>
      <c r="I23" s="20">
        <f>G23/(G23+H23)</f>
        <v>0.33333333333333331</v>
      </c>
      <c r="J23" s="19">
        <v>0.25</v>
      </c>
      <c r="K23" s="1">
        <f>C23*2+E23+J23</f>
        <v>2.25</v>
      </c>
    </row>
    <row r="24" spans="1:15" ht="18.600000000000001">
      <c r="A24" s="2">
        <f t="shared" si="0"/>
        <v>23</v>
      </c>
      <c r="B24" s="5" t="s">
        <v>44</v>
      </c>
      <c r="C24" s="22">
        <v>1</v>
      </c>
      <c r="D24" s="22">
        <v>0</v>
      </c>
      <c r="E24" s="22">
        <v>0</v>
      </c>
      <c r="F24" s="22">
        <v>0</v>
      </c>
      <c r="G24" s="22">
        <f>C24+E24</f>
        <v>1</v>
      </c>
      <c r="H24" s="22">
        <f>D24+F24</f>
        <v>0</v>
      </c>
      <c r="I24" s="12">
        <f>G24/(G24+H24)</f>
        <v>1</v>
      </c>
      <c r="J24" s="22">
        <v>0</v>
      </c>
      <c r="K24" s="1">
        <f>C24*2+E24+J24</f>
        <v>2</v>
      </c>
    </row>
    <row r="25" spans="1:15" ht="18.600000000000001">
      <c r="A25" s="2">
        <f t="shared" si="0"/>
        <v>24</v>
      </c>
      <c r="B25" s="5" t="s">
        <v>45</v>
      </c>
      <c r="C25" s="22">
        <v>1</v>
      </c>
      <c r="D25" s="22">
        <v>0</v>
      </c>
      <c r="E25" s="22">
        <v>0</v>
      </c>
      <c r="F25" s="22">
        <v>0</v>
      </c>
      <c r="G25" s="22">
        <f>C25+E25</f>
        <v>1</v>
      </c>
      <c r="H25" s="22">
        <f>D25+F25</f>
        <v>0</v>
      </c>
      <c r="I25" s="12">
        <f>G25/(G25+H25)</f>
        <v>1</v>
      </c>
      <c r="J25" s="22">
        <v>0</v>
      </c>
      <c r="K25" s="1">
        <f>C25*2+E25+J25</f>
        <v>2</v>
      </c>
    </row>
    <row r="26" spans="1:15" ht="18.600000000000001">
      <c r="A26" s="2">
        <f t="shared" si="0"/>
        <v>25</v>
      </c>
      <c r="B26" s="18" t="s">
        <v>46</v>
      </c>
      <c r="C26" s="19">
        <v>1</v>
      </c>
      <c r="D26" s="19">
        <v>1</v>
      </c>
      <c r="E26" s="19">
        <v>0</v>
      </c>
      <c r="F26" s="19">
        <v>0</v>
      </c>
      <c r="G26" s="19">
        <f>C26+E26</f>
        <v>1</v>
      </c>
      <c r="H26" s="19">
        <f>D26+F26</f>
        <v>1</v>
      </c>
      <c r="I26" s="20">
        <f>G26/(G26+H26)</f>
        <v>0.5</v>
      </c>
      <c r="J26" s="19">
        <v>0</v>
      </c>
      <c r="K26" s="1">
        <f>C26*2+E26+J26</f>
        <v>2</v>
      </c>
    </row>
    <row r="27" spans="1:15" ht="18.600000000000001">
      <c r="A27" s="2">
        <f t="shared" si="0"/>
        <v>26</v>
      </c>
      <c r="B27" s="18" t="s">
        <v>47</v>
      </c>
      <c r="C27" s="19">
        <v>1</v>
      </c>
      <c r="D27" s="19">
        <v>1</v>
      </c>
      <c r="E27" s="19">
        <v>0</v>
      </c>
      <c r="F27" s="19">
        <v>2</v>
      </c>
      <c r="G27" s="19">
        <f>C27+E27</f>
        <v>1</v>
      </c>
      <c r="H27" s="19">
        <f>D27+F27</f>
        <v>3</v>
      </c>
      <c r="I27" s="20">
        <f>G27/(G27+H27)</f>
        <v>0.25</v>
      </c>
      <c r="J27" s="19">
        <v>-0.25</v>
      </c>
      <c r="K27" s="1">
        <f>C27*2+E27+J27</f>
        <v>1.75</v>
      </c>
    </row>
    <row r="28" spans="1:15" ht="18.600000000000001">
      <c r="A28" s="2">
        <f t="shared" si="0"/>
        <v>27</v>
      </c>
      <c r="B28" s="18" t="s">
        <v>48</v>
      </c>
      <c r="C28" s="19">
        <v>0</v>
      </c>
      <c r="D28" s="19">
        <v>4</v>
      </c>
      <c r="E28" s="19">
        <v>2</v>
      </c>
      <c r="F28" s="19">
        <v>0</v>
      </c>
      <c r="G28" s="19">
        <f>C28+E28</f>
        <v>2</v>
      </c>
      <c r="H28" s="19">
        <f>D28+F28</f>
        <v>4</v>
      </c>
      <c r="I28" s="20">
        <f>G28/(G28+H28)</f>
        <v>0.33333333333333331</v>
      </c>
      <c r="J28" s="19">
        <v>-0.5</v>
      </c>
      <c r="K28" s="1">
        <f>C28*2+E28+J28</f>
        <v>1.5</v>
      </c>
    </row>
    <row r="29" spans="1:15" ht="18.600000000000001">
      <c r="A29" s="2">
        <f t="shared" si="0"/>
        <v>28</v>
      </c>
      <c r="B29" s="18" t="s">
        <v>49</v>
      </c>
      <c r="C29" s="19">
        <v>0</v>
      </c>
      <c r="D29" s="19">
        <v>1</v>
      </c>
      <c r="E29" s="19">
        <v>1</v>
      </c>
      <c r="F29" s="19">
        <v>0</v>
      </c>
      <c r="G29" s="19">
        <f>C29+E29</f>
        <v>1</v>
      </c>
      <c r="H29" s="19">
        <f>D29+F29</f>
        <v>1</v>
      </c>
      <c r="I29" s="20">
        <f>G29/(G29+H29)</f>
        <v>0.5</v>
      </c>
      <c r="J29" s="19">
        <v>0</v>
      </c>
      <c r="K29" s="1">
        <f>C29*2+E29+J29</f>
        <v>1</v>
      </c>
    </row>
    <row r="30" spans="1:15" ht="18.600000000000001">
      <c r="A30" s="2">
        <f t="shared" si="0"/>
        <v>29</v>
      </c>
      <c r="B30" s="18" t="s">
        <v>50</v>
      </c>
      <c r="C30" s="19">
        <v>0</v>
      </c>
      <c r="D30" s="19">
        <v>2</v>
      </c>
      <c r="E30" s="19">
        <v>1</v>
      </c>
      <c r="F30" s="19">
        <v>1</v>
      </c>
      <c r="G30" s="19">
        <f>C30+E30</f>
        <v>1</v>
      </c>
      <c r="H30" s="19">
        <f>D30+F30</f>
        <v>3</v>
      </c>
      <c r="I30" s="20">
        <f>G30/(G30+H30)</f>
        <v>0.25</v>
      </c>
      <c r="J30" s="19">
        <v>0</v>
      </c>
      <c r="K30" s="1">
        <f>C30*2+E30+J30</f>
        <v>1</v>
      </c>
    </row>
    <row r="31" spans="1:15" ht="18.600000000000001">
      <c r="A31" s="2">
        <f t="shared" si="0"/>
        <v>30</v>
      </c>
      <c r="B31" s="5" t="s">
        <v>51</v>
      </c>
      <c r="C31" s="22">
        <v>0</v>
      </c>
      <c r="D31" s="22">
        <v>1</v>
      </c>
      <c r="E31" s="22">
        <v>1</v>
      </c>
      <c r="F31" s="22">
        <v>0</v>
      </c>
      <c r="G31" s="19">
        <f>C31+E31</f>
        <v>1</v>
      </c>
      <c r="H31" s="19">
        <f>D31+F31</f>
        <v>1</v>
      </c>
      <c r="I31" s="20">
        <f>G31/(G31+H31)</f>
        <v>0.5</v>
      </c>
      <c r="J31" s="22">
        <v>-0.25</v>
      </c>
      <c r="K31" s="1">
        <f>C31*2+E31+J31</f>
        <v>0.75</v>
      </c>
    </row>
    <row r="32" spans="1:15" ht="18.600000000000001">
      <c r="A32" s="2">
        <f t="shared" si="0"/>
        <v>31</v>
      </c>
      <c r="B32" s="18" t="s">
        <v>52</v>
      </c>
      <c r="C32" s="19">
        <v>0</v>
      </c>
      <c r="D32" s="19">
        <v>0</v>
      </c>
      <c r="E32" s="19">
        <v>0</v>
      </c>
      <c r="F32" s="19">
        <v>1</v>
      </c>
      <c r="G32" s="19">
        <f>C32+E32</f>
        <v>0</v>
      </c>
      <c r="H32" s="19">
        <f>D32+F32</f>
        <v>1</v>
      </c>
      <c r="I32" s="20">
        <f>G32/(G32+H32)</f>
        <v>0</v>
      </c>
      <c r="J32" s="19">
        <v>0</v>
      </c>
      <c r="K32" s="1">
        <f>C32*2+E32+J32</f>
        <v>0</v>
      </c>
    </row>
    <row r="33" spans="1:11" ht="18.600000000000001">
      <c r="A33" s="2">
        <f t="shared" si="0"/>
        <v>32</v>
      </c>
      <c r="B33" s="5" t="s">
        <v>53</v>
      </c>
      <c r="C33" s="22">
        <v>0</v>
      </c>
      <c r="D33" s="22">
        <v>1</v>
      </c>
      <c r="E33" s="22">
        <v>0</v>
      </c>
      <c r="F33" s="22">
        <v>1</v>
      </c>
      <c r="G33" s="22">
        <f>C33+E33</f>
        <v>0</v>
      </c>
      <c r="H33" s="22">
        <f>D33+F33</f>
        <v>2</v>
      </c>
      <c r="I33" s="12">
        <f>G33/(G33+H33)</f>
        <v>0</v>
      </c>
      <c r="J33" s="22">
        <v>0</v>
      </c>
      <c r="K33" s="1">
        <f>C33*2+E33+J33</f>
        <v>0</v>
      </c>
    </row>
    <row r="34" spans="1:11" ht="18.600000000000001">
      <c r="A34" s="2">
        <f t="shared" si="0"/>
        <v>33</v>
      </c>
      <c r="B34" s="18" t="s">
        <v>54</v>
      </c>
      <c r="C34" s="19">
        <v>0</v>
      </c>
      <c r="D34" s="19">
        <v>1</v>
      </c>
      <c r="E34" s="19">
        <v>0</v>
      </c>
      <c r="F34" s="19">
        <v>1</v>
      </c>
      <c r="G34" s="19">
        <f>C34+E34</f>
        <v>0</v>
      </c>
      <c r="H34" s="19">
        <f>D34+F34</f>
        <v>2</v>
      </c>
      <c r="I34" s="20">
        <f>G34/(G34+H34)</f>
        <v>0</v>
      </c>
      <c r="J34" s="19">
        <v>-0.25</v>
      </c>
      <c r="K34" s="1">
        <f>C34*2+E34+J34</f>
        <v>-0.25</v>
      </c>
    </row>
    <row r="35" spans="1:11" ht="18.600000000000001">
      <c r="A35" s="2">
        <f t="shared" si="0"/>
        <v>34</v>
      </c>
      <c r="B35" s="18" t="s">
        <v>55</v>
      </c>
      <c r="C35" s="19">
        <v>0</v>
      </c>
      <c r="D35" s="19">
        <v>2</v>
      </c>
      <c r="E35" s="19">
        <v>0</v>
      </c>
      <c r="F35" s="19">
        <v>1</v>
      </c>
      <c r="G35" s="19">
        <f>C35+E35</f>
        <v>0</v>
      </c>
      <c r="H35" s="19">
        <f>D35+F35</f>
        <v>3</v>
      </c>
      <c r="I35" s="20">
        <f>G35/(G35+H35)</f>
        <v>0</v>
      </c>
      <c r="J35" s="19">
        <v>-0.25</v>
      </c>
      <c r="K35" s="1">
        <f>C35*2+E35+J35</f>
        <v>-0.25</v>
      </c>
    </row>
    <row r="36" spans="1:11" ht="18.600000000000001">
      <c r="A36" s="2">
        <f t="shared" si="0"/>
        <v>35</v>
      </c>
      <c r="B36" s="5" t="s">
        <v>56</v>
      </c>
      <c r="C36" s="22">
        <v>0</v>
      </c>
      <c r="D36" s="22">
        <v>2</v>
      </c>
      <c r="E36" s="22">
        <v>0</v>
      </c>
      <c r="F36" s="22">
        <v>0</v>
      </c>
      <c r="G36" s="22">
        <f>C36+E36</f>
        <v>0</v>
      </c>
      <c r="H36" s="22">
        <f>D36+F36</f>
        <v>2</v>
      </c>
      <c r="I36" s="12">
        <f>G36/(G36+H36)</f>
        <v>0</v>
      </c>
      <c r="J36" s="22">
        <v>-0.5</v>
      </c>
      <c r="K36" s="1">
        <f>C36*2+E36+J36</f>
        <v>-0.5</v>
      </c>
    </row>
    <row r="37" spans="1:11" ht="18.600000000000001">
      <c r="A37" s="2">
        <f t="shared" si="0"/>
        <v>36</v>
      </c>
      <c r="B37" s="18" t="s">
        <v>57</v>
      </c>
      <c r="C37" s="19">
        <v>0</v>
      </c>
      <c r="D37" s="19">
        <v>2</v>
      </c>
      <c r="E37" s="19">
        <v>0</v>
      </c>
      <c r="F37" s="19">
        <v>0</v>
      </c>
      <c r="G37" s="19">
        <f>C37+E37</f>
        <v>0</v>
      </c>
      <c r="H37" s="19">
        <f>D37+F37</f>
        <v>2</v>
      </c>
      <c r="I37" s="20">
        <f>G37/(G37+H37)</f>
        <v>0</v>
      </c>
      <c r="J37" s="19">
        <v>-0.75</v>
      </c>
      <c r="K37" s="1">
        <f>C37*2+E37+J37</f>
        <v>-0.75</v>
      </c>
    </row>
  </sheetData>
  <sortState xmlns:xlrd2="http://schemas.microsoft.com/office/spreadsheetml/2017/richdata2" ref="B2:K37">
    <sortCondition descending="1" ref="K2:K37"/>
    <sortCondition descending="1" ref="I2:I37"/>
    <sortCondition descending="1" ref="G2:G37"/>
    <sortCondition ref="H2:H37"/>
    <sortCondition ref="B2:B37"/>
  </sortState>
  <mergeCells count="3">
    <mergeCell ref="M11:N11"/>
    <mergeCell ref="M15:O21"/>
    <mergeCell ref="M1:O1"/>
  </mergeCells>
  <pageMargins left="0.7" right="0.7" top="0.75" bottom="0.75" header="0.3" footer="0.3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095FB6-6471-4729-8F18-8ED023F9F56B}">
  <dimension ref="A1:O27"/>
  <sheetViews>
    <sheetView zoomScale="90" zoomScaleNormal="90" workbookViewId="0">
      <pane ySplit="1" topLeftCell="A2" activePane="bottomLeft" state="frozen"/>
      <selection pane="bottomLeft" activeCell="H7" sqref="H7"/>
    </sheetView>
  </sheetViews>
  <sheetFormatPr defaultColWidth="11.42578125" defaultRowHeight="18.600000000000001"/>
  <cols>
    <col min="1" max="1" width="5.5703125" style="6" customWidth="1"/>
    <col min="2" max="2" width="30.7109375" style="16" customWidth="1"/>
    <col min="3" max="6" width="11.5703125" style="4"/>
    <col min="7" max="8" width="11.42578125" style="4"/>
    <col min="9" max="9" width="11.42578125" style="12"/>
    <col min="10" max="10" width="11.5703125" style="4"/>
    <col min="11" max="11" width="11.5703125" style="1"/>
    <col min="13" max="13" width="11.5703125" customWidth="1"/>
    <col min="15" max="15" width="4.5703125" customWidth="1"/>
  </cols>
  <sheetData>
    <row r="1" spans="1:15" ht="15.95" customHeight="1">
      <c r="A1" s="10"/>
      <c r="B1" s="15" t="s">
        <v>0</v>
      </c>
      <c r="C1" s="9" t="s">
        <v>1</v>
      </c>
      <c r="D1" s="9" t="s">
        <v>2</v>
      </c>
      <c r="E1" s="9" t="s">
        <v>3</v>
      </c>
      <c r="F1" s="9" t="s">
        <v>4</v>
      </c>
      <c r="G1" s="9" t="s">
        <v>5</v>
      </c>
      <c r="H1" s="9" t="s">
        <v>6</v>
      </c>
      <c r="I1" s="17" t="s">
        <v>7</v>
      </c>
      <c r="J1" s="9" t="s">
        <v>8</v>
      </c>
      <c r="K1" s="9" t="s">
        <v>9</v>
      </c>
      <c r="M1" s="26"/>
      <c r="N1" s="26"/>
      <c r="O1" s="26"/>
    </row>
    <row r="2" spans="1:15">
      <c r="A2" s="11">
        <v>1</v>
      </c>
      <c r="B2" s="16" t="s">
        <v>58</v>
      </c>
      <c r="C2" s="22">
        <v>3</v>
      </c>
      <c r="D2" s="22">
        <v>0</v>
      </c>
      <c r="E2" s="22">
        <v>0</v>
      </c>
      <c r="F2" s="22">
        <v>1</v>
      </c>
      <c r="G2" s="22">
        <f t="shared" ref="G2:G27" si="0">C2+E2</f>
        <v>3</v>
      </c>
      <c r="H2" s="22">
        <f t="shared" ref="H2:H27" si="1">D2+F2</f>
        <v>1</v>
      </c>
      <c r="I2" s="12">
        <f t="shared" ref="I2:I27" si="2">G2/(G2+H2)</f>
        <v>0.75</v>
      </c>
      <c r="J2" s="22">
        <v>0.75</v>
      </c>
      <c r="K2" s="1">
        <f t="shared" ref="K2:K27" si="3">C2*2+E2+J2</f>
        <v>6.75</v>
      </c>
      <c r="M2" s="7" t="s">
        <v>11</v>
      </c>
    </row>
    <row r="3" spans="1:15">
      <c r="A3" s="11">
        <f>A2+1</f>
        <v>2</v>
      </c>
      <c r="B3" s="16" t="s">
        <v>59</v>
      </c>
      <c r="C3" s="22">
        <v>2</v>
      </c>
      <c r="D3" s="22">
        <v>2</v>
      </c>
      <c r="E3" s="22">
        <v>1</v>
      </c>
      <c r="F3" s="22">
        <v>1</v>
      </c>
      <c r="G3" s="22">
        <f t="shared" si="0"/>
        <v>3</v>
      </c>
      <c r="H3" s="22">
        <f t="shared" si="1"/>
        <v>3</v>
      </c>
      <c r="I3" s="12">
        <f t="shared" si="2"/>
        <v>0.5</v>
      </c>
      <c r="J3" s="22">
        <f>0.5+0.125</f>
        <v>0.625</v>
      </c>
      <c r="K3" s="1">
        <f t="shared" si="3"/>
        <v>5.625</v>
      </c>
      <c r="M3" s="3" t="s">
        <v>13</v>
      </c>
    </row>
    <row r="4" spans="1:15">
      <c r="A4" s="11">
        <f t="shared" ref="A4:A27" si="4">A3+1</f>
        <v>3</v>
      </c>
      <c r="B4" s="16" t="s">
        <v>60</v>
      </c>
      <c r="C4" s="22">
        <v>2</v>
      </c>
      <c r="D4" s="22">
        <v>2</v>
      </c>
      <c r="E4" s="22">
        <v>1</v>
      </c>
      <c r="F4" s="22">
        <v>4</v>
      </c>
      <c r="G4" s="22">
        <f t="shared" si="0"/>
        <v>3</v>
      </c>
      <c r="H4" s="22">
        <f t="shared" si="1"/>
        <v>6</v>
      </c>
      <c r="I4" s="12">
        <f t="shared" si="2"/>
        <v>0.33333333333333331</v>
      </c>
      <c r="J4" s="22">
        <v>0</v>
      </c>
      <c r="K4" s="1">
        <f t="shared" si="3"/>
        <v>5</v>
      </c>
      <c r="M4" s="3" t="s">
        <v>15</v>
      </c>
    </row>
    <row r="5" spans="1:15">
      <c r="A5" s="11">
        <f t="shared" si="4"/>
        <v>4</v>
      </c>
      <c r="B5" s="16" t="s">
        <v>61</v>
      </c>
      <c r="C5" s="22">
        <v>1</v>
      </c>
      <c r="D5" s="22">
        <v>1</v>
      </c>
      <c r="E5" s="22">
        <v>2</v>
      </c>
      <c r="F5" s="22">
        <v>0</v>
      </c>
      <c r="G5" s="22">
        <f t="shared" si="0"/>
        <v>3</v>
      </c>
      <c r="H5" s="22">
        <f t="shared" si="1"/>
        <v>1</v>
      </c>
      <c r="I5" s="12">
        <f t="shared" si="2"/>
        <v>0.75</v>
      </c>
      <c r="J5" s="22">
        <f>-0.125+1</f>
        <v>0.875</v>
      </c>
      <c r="K5" s="1">
        <f t="shared" si="3"/>
        <v>4.875</v>
      </c>
      <c r="M5" s="3" t="s">
        <v>17</v>
      </c>
    </row>
    <row r="6" spans="1:15">
      <c r="A6" s="11">
        <f t="shared" si="4"/>
        <v>5</v>
      </c>
      <c r="B6" s="16" t="s">
        <v>62</v>
      </c>
      <c r="C6" s="22">
        <v>1</v>
      </c>
      <c r="D6" s="22">
        <v>1</v>
      </c>
      <c r="E6" s="22">
        <v>1</v>
      </c>
      <c r="F6" s="22">
        <v>1</v>
      </c>
      <c r="G6" s="22">
        <f t="shared" si="0"/>
        <v>2</v>
      </c>
      <c r="H6" s="22">
        <f t="shared" si="1"/>
        <v>2</v>
      </c>
      <c r="I6" s="12">
        <f t="shared" si="2"/>
        <v>0.5</v>
      </c>
      <c r="J6" s="22">
        <v>0.5</v>
      </c>
      <c r="K6" s="1">
        <f t="shared" si="3"/>
        <v>3.5</v>
      </c>
      <c r="M6" s="3" t="s">
        <v>19</v>
      </c>
    </row>
    <row r="7" spans="1:15">
      <c r="A7" s="11">
        <f t="shared" si="4"/>
        <v>6</v>
      </c>
      <c r="B7" s="16" t="s">
        <v>63</v>
      </c>
      <c r="C7" s="22">
        <v>1</v>
      </c>
      <c r="D7" s="22">
        <v>1</v>
      </c>
      <c r="E7" s="22">
        <v>1</v>
      </c>
      <c r="F7" s="22">
        <v>1</v>
      </c>
      <c r="G7" s="22">
        <f t="shared" si="0"/>
        <v>2</v>
      </c>
      <c r="H7" s="22">
        <f t="shared" si="1"/>
        <v>2</v>
      </c>
      <c r="I7" s="12">
        <f t="shared" si="2"/>
        <v>0.5</v>
      </c>
      <c r="J7" s="22">
        <f>0.25+0.125</f>
        <v>0.375</v>
      </c>
      <c r="K7" s="1">
        <f t="shared" si="3"/>
        <v>3.375</v>
      </c>
      <c r="M7" s="3" t="s">
        <v>21</v>
      </c>
    </row>
    <row r="8" spans="1:15">
      <c r="A8" s="11">
        <f t="shared" si="4"/>
        <v>7</v>
      </c>
      <c r="B8" s="16" t="s">
        <v>64</v>
      </c>
      <c r="C8" s="22">
        <v>1</v>
      </c>
      <c r="D8" s="22">
        <v>3</v>
      </c>
      <c r="E8" s="22">
        <v>1</v>
      </c>
      <c r="F8" s="22">
        <v>3</v>
      </c>
      <c r="G8" s="22">
        <f t="shared" si="0"/>
        <v>2</v>
      </c>
      <c r="H8" s="22">
        <f t="shared" si="1"/>
        <v>6</v>
      </c>
      <c r="I8" s="12">
        <f t="shared" si="2"/>
        <v>0.25</v>
      </c>
      <c r="J8" s="22">
        <v>0.25</v>
      </c>
      <c r="K8" s="1">
        <f t="shared" si="3"/>
        <v>3.25</v>
      </c>
      <c r="M8" s="3" t="s">
        <v>23</v>
      </c>
    </row>
    <row r="9" spans="1:15">
      <c r="A9" s="11">
        <f t="shared" si="4"/>
        <v>8</v>
      </c>
      <c r="B9" s="16" t="s">
        <v>65</v>
      </c>
      <c r="C9" s="22">
        <v>1</v>
      </c>
      <c r="D9" s="22">
        <v>0</v>
      </c>
      <c r="E9" s="22">
        <v>0</v>
      </c>
      <c r="F9" s="22">
        <v>0</v>
      </c>
      <c r="G9" s="22">
        <f t="shared" si="0"/>
        <v>1</v>
      </c>
      <c r="H9" s="22">
        <f t="shared" si="1"/>
        <v>0</v>
      </c>
      <c r="I9" s="12">
        <f t="shared" si="2"/>
        <v>1</v>
      </c>
      <c r="J9" s="22">
        <v>0.5</v>
      </c>
      <c r="K9" s="1">
        <f t="shared" si="3"/>
        <v>2.5</v>
      </c>
    </row>
    <row r="10" spans="1:15">
      <c r="A10" s="11">
        <f t="shared" si="4"/>
        <v>9</v>
      </c>
      <c r="B10" s="16" t="s">
        <v>66</v>
      </c>
      <c r="C10" s="22">
        <v>0</v>
      </c>
      <c r="D10" s="22">
        <v>0</v>
      </c>
      <c r="E10" s="22">
        <v>2</v>
      </c>
      <c r="F10" s="22">
        <v>0</v>
      </c>
      <c r="G10" s="22">
        <f t="shared" si="0"/>
        <v>2</v>
      </c>
      <c r="H10" s="22">
        <f t="shared" si="1"/>
        <v>0</v>
      </c>
      <c r="I10" s="12">
        <f t="shared" si="2"/>
        <v>1</v>
      </c>
      <c r="J10" s="22">
        <v>0.125</v>
      </c>
      <c r="K10" s="1">
        <f t="shared" si="3"/>
        <v>2.125</v>
      </c>
      <c r="M10" s="7" t="s">
        <v>26</v>
      </c>
      <c r="N10" s="7"/>
      <c r="O10" s="7"/>
    </row>
    <row r="11" spans="1:15">
      <c r="A11" s="11">
        <f t="shared" si="4"/>
        <v>10</v>
      </c>
      <c r="B11" s="16" t="s">
        <v>67</v>
      </c>
      <c r="C11" s="22">
        <v>0</v>
      </c>
      <c r="D11" s="22">
        <v>1</v>
      </c>
      <c r="E11" s="22">
        <v>2</v>
      </c>
      <c r="F11" s="22">
        <v>0</v>
      </c>
      <c r="G11" s="22">
        <f t="shared" si="0"/>
        <v>2</v>
      </c>
      <c r="H11" s="22">
        <f t="shared" si="1"/>
        <v>1</v>
      </c>
      <c r="I11" s="12">
        <f t="shared" si="2"/>
        <v>0.66666666666666663</v>
      </c>
      <c r="J11" s="22">
        <v>0</v>
      </c>
      <c r="K11" s="1">
        <f t="shared" si="3"/>
        <v>2</v>
      </c>
      <c r="M11" s="23" t="s">
        <v>28</v>
      </c>
      <c r="N11" s="23"/>
      <c r="O11" s="13">
        <f>(SUM(C:C)+(SUM(E:E))/2)</f>
        <v>25</v>
      </c>
    </row>
    <row r="12" spans="1:15">
      <c r="A12" s="11">
        <f t="shared" si="4"/>
        <v>11</v>
      </c>
      <c r="B12" s="16" t="s">
        <v>68</v>
      </c>
      <c r="C12" s="22">
        <v>1</v>
      </c>
      <c r="D12" s="22">
        <v>1</v>
      </c>
      <c r="E12" s="22">
        <v>0</v>
      </c>
      <c r="F12" s="22">
        <v>0</v>
      </c>
      <c r="G12" s="22">
        <f t="shared" si="0"/>
        <v>1</v>
      </c>
      <c r="H12" s="22">
        <f t="shared" si="1"/>
        <v>1</v>
      </c>
      <c r="I12" s="12">
        <f t="shared" si="2"/>
        <v>0.5</v>
      </c>
      <c r="J12" s="22">
        <v>0</v>
      </c>
      <c r="K12" s="1">
        <f t="shared" si="3"/>
        <v>2</v>
      </c>
      <c r="M12" s="21" t="s">
        <v>30</v>
      </c>
      <c r="N12" s="21"/>
      <c r="O12" s="13">
        <f>(SUM(D:D)+(SUM(F:F))/2)</f>
        <v>44</v>
      </c>
    </row>
    <row r="13" spans="1:15">
      <c r="A13" s="11">
        <f t="shared" si="4"/>
        <v>12</v>
      </c>
      <c r="B13" s="16" t="s">
        <v>69</v>
      </c>
      <c r="C13" s="22">
        <v>1</v>
      </c>
      <c r="D13" s="22">
        <v>1</v>
      </c>
      <c r="E13" s="22">
        <v>0</v>
      </c>
      <c r="F13" s="22">
        <v>1</v>
      </c>
      <c r="G13" s="22">
        <f t="shared" si="0"/>
        <v>1</v>
      </c>
      <c r="H13" s="22">
        <f t="shared" si="1"/>
        <v>2</v>
      </c>
      <c r="I13" s="12">
        <f t="shared" si="2"/>
        <v>0.33333333333333331</v>
      </c>
      <c r="J13" s="22">
        <v>0</v>
      </c>
      <c r="K13" s="1">
        <f t="shared" si="3"/>
        <v>2</v>
      </c>
      <c r="M13" s="21" t="s">
        <v>32</v>
      </c>
      <c r="N13" s="21"/>
      <c r="O13" s="14">
        <f>O11/(O11+O12)</f>
        <v>0.36231884057971014</v>
      </c>
    </row>
    <row r="14" spans="1:15">
      <c r="A14" s="11">
        <f t="shared" si="4"/>
        <v>13</v>
      </c>
      <c r="B14" s="16" t="s">
        <v>70</v>
      </c>
      <c r="C14" s="22">
        <v>1</v>
      </c>
      <c r="D14" s="22">
        <v>0</v>
      </c>
      <c r="E14" s="22">
        <v>0</v>
      </c>
      <c r="F14" s="22">
        <v>2</v>
      </c>
      <c r="G14" s="22">
        <f t="shared" si="0"/>
        <v>1</v>
      </c>
      <c r="H14" s="22">
        <f t="shared" si="1"/>
        <v>2</v>
      </c>
      <c r="I14" s="12">
        <f t="shared" si="2"/>
        <v>0.33333333333333331</v>
      </c>
      <c r="J14" s="22">
        <v>0</v>
      </c>
      <c r="K14" s="1">
        <f t="shared" si="3"/>
        <v>2</v>
      </c>
    </row>
    <row r="15" spans="1:15">
      <c r="A15" s="11">
        <f t="shared" si="4"/>
        <v>14</v>
      </c>
      <c r="B15" s="16" t="s">
        <v>71</v>
      </c>
      <c r="C15" s="22">
        <v>1</v>
      </c>
      <c r="D15" s="22">
        <v>0</v>
      </c>
      <c r="E15" s="22">
        <v>0</v>
      </c>
      <c r="F15" s="22">
        <v>1</v>
      </c>
      <c r="G15" s="22">
        <f t="shared" si="0"/>
        <v>1</v>
      </c>
      <c r="H15" s="22">
        <f t="shared" si="1"/>
        <v>1</v>
      </c>
      <c r="I15" s="12">
        <f t="shared" si="2"/>
        <v>0.5</v>
      </c>
      <c r="J15" s="22">
        <v>-0.125</v>
      </c>
      <c r="K15" s="1">
        <f t="shared" si="3"/>
        <v>1.875</v>
      </c>
      <c r="M15" s="24" t="s">
        <v>35</v>
      </c>
      <c r="N15" s="24"/>
      <c r="O15" s="24"/>
    </row>
    <row r="16" spans="1:15">
      <c r="A16" s="11">
        <f t="shared" si="4"/>
        <v>15</v>
      </c>
      <c r="B16" s="16" t="s">
        <v>72</v>
      </c>
      <c r="C16" s="22">
        <v>1</v>
      </c>
      <c r="D16" s="22">
        <v>1</v>
      </c>
      <c r="E16" s="22">
        <v>0</v>
      </c>
      <c r="F16" s="22">
        <v>1</v>
      </c>
      <c r="G16" s="22">
        <f t="shared" si="0"/>
        <v>1</v>
      </c>
      <c r="H16" s="22">
        <f t="shared" si="1"/>
        <v>2</v>
      </c>
      <c r="I16" s="12">
        <f t="shared" si="2"/>
        <v>0.33333333333333331</v>
      </c>
      <c r="J16" s="22">
        <f>-0.125</f>
        <v>-0.125</v>
      </c>
      <c r="K16" s="1">
        <f t="shared" si="3"/>
        <v>1.875</v>
      </c>
      <c r="M16" s="24"/>
      <c r="N16" s="24"/>
      <c r="O16" s="24"/>
    </row>
    <row r="17" spans="1:15">
      <c r="A17" s="11">
        <f t="shared" si="4"/>
        <v>16</v>
      </c>
      <c r="B17" s="16" t="s">
        <v>73</v>
      </c>
      <c r="C17" s="22">
        <v>0</v>
      </c>
      <c r="D17" s="22">
        <v>0</v>
      </c>
      <c r="E17" s="22">
        <v>1</v>
      </c>
      <c r="F17" s="22">
        <v>0</v>
      </c>
      <c r="G17" s="22">
        <f t="shared" si="0"/>
        <v>1</v>
      </c>
      <c r="H17" s="22">
        <f t="shared" si="1"/>
        <v>0</v>
      </c>
      <c r="I17" s="12">
        <f t="shared" si="2"/>
        <v>1</v>
      </c>
      <c r="J17" s="22">
        <v>0.5</v>
      </c>
      <c r="K17" s="1">
        <f t="shared" si="3"/>
        <v>1.5</v>
      </c>
      <c r="M17" s="24"/>
      <c r="N17" s="24"/>
      <c r="O17" s="24"/>
    </row>
    <row r="18" spans="1:15">
      <c r="A18" s="11">
        <f t="shared" si="4"/>
        <v>17</v>
      </c>
      <c r="B18" s="16" t="s">
        <v>74</v>
      </c>
      <c r="C18" s="22">
        <v>0</v>
      </c>
      <c r="D18" s="22">
        <v>0</v>
      </c>
      <c r="E18" s="22">
        <v>1</v>
      </c>
      <c r="F18" s="22">
        <v>0</v>
      </c>
      <c r="G18" s="22">
        <f t="shared" si="0"/>
        <v>1</v>
      </c>
      <c r="H18" s="22">
        <f t="shared" si="1"/>
        <v>0</v>
      </c>
      <c r="I18" s="12">
        <f t="shared" si="2"/>
        <v>1</v>
      </c>
      <c r="J18" s="22">
        <v>0</v>
      </c>
      <c r="K18" s="1">
        <f t="shared" si="3"/>
        <v>1</v>
      </c>
      <c r="M18" s="24"/>
      <c r="N18" s="24"/>
      <c r="O18" s="24"/>
    </row>
    <row r="19" spans="1:15">
      <c r="A19" s="11">
        <f t="shared" si="4"/>
        <v>18</v>
      </c>
      <c r="B19" s="16" t="s">
        <v>75</v>
      </c>
      <c r="C19" s="22">
        <v>0</v>
      </c>
      <c r="D19" s="22">
        <v>1</v>
      </c>
      <c r="E19" s="22">
        <v>1</v>
      </c>
      <c r="F19" s="22">
        <v>2</v>
      </c>
      <c r="G19" s="22">
        <f t="shared" si="0"/>
        <v>1</v>
      </c>
      <c r="H19" s="22">
        <f t="shared" si="1"/>
        <v>3</v>
      </c>
      <c r="I19" s="12">
        <f t="shared" si="2"/>
        <v>0.25</v>
      </c>
      <c r="J19" s="22">
        <f>-0.25</f>
        <v>-0.25</v>
      </c>
      <c r="K19" s="1">
        <f t="shared" si="3"/>
        <v>0.75</v>
      </c>
      <c r="M19" s="24"/>
      <c r="N19" s="24"/>
      <c r="O19" s="24"/>
    </row>
    <row r="20" spans="1:15">
      <c r="A20" s="11">
        <f t="shared" si="4"/>
        <v>19</v>
      </c>
      <c r="B20" s="16" t="s">
        <v>76</v>
      </c>
      <c r="C20" s="22">
        <v>0</v>
      </c>
      <c r="D20" s="22">
        <v>2</v>
      </c>
      <c r="E20" s="22">
        <v>1</v>
      </c>
      <c r="F20" s="22">
        <v>1</v>
      </c>
      <c r="G20" s="22">
        <f t="shared" si="0"/>
        <v>1</v>
      </c>
      <c r="H20" s="22">
        <f t="shared" si="1"/>
        <v>3</v>
      </c>
      <c r="I20" s="12">
        <f t="shared" si="2"/>
        <v>0.25</v>
      </c>
      <c r="J20" s="22">
        <f>-0.75</f>
        <v>-0.75</v>
      </c>
      <c r="K20" s="1">
        <f t="shared" si="3"/>
        <v>0.25</v>
      </c>
      <c r="M20" s="24"/>
      <c r="N20" s="24"/>
      <c r="O20" s="24"/>
    </row>
    <row r="21" spans="1:15">
      <c r="A21" s="11">
        <f t="shared" si="4"/>
        <v>20</v>
      </c>
      <c r="B21" s="16" t="s">
        <v>77</v>
      </c>
      <c r="C21" s="22">
        <v>0</v>
      </c>
      <c r="D21" s="22">
        <v>4</v>
      </c>
      <c r="E21" s="22">
        <v>1</v>
      </c>
      <c r="F21" s="22">
        <v>2</v>
      </c>
      <c r="G21" s="22">
        <f t="shared" si="0"/>
        <v>1</v>
      </c>
      <c r="H21" s="22">
        <f t="shared" si="1"/>
        <v>6</v>
      </c>
      <c r="I21" s="12">
        <f t="shared" si="2"/>
        <v>0.14285714285714285</v>
      </c>
      <c r="J21" s="22">
        <v>-0.75</v>
      </c>
      <c r="K21" s="1">
        <f t="shared" si="3"/>
        <v>0.25</v>
      </c>
      <c r="M21" s="24"/>
      <c r="N21" s="24"/>
      <c r="O21" s="24"/>
    </row>
    <row r="22" spans="1:15">
      <c r="A22" s="11">
        <f t="shared" si="4"/>
        <v>21</v>
      </c>
      <c r="B22" s="16" t="s">
        <v>78</v>
      </c>
      <c r="C22" s="22">
        <v>0</v>
      </c>
      <c r="D22" s="22">
        <v>0</v>
      </c>
      <c r="E22" s="22">
        <v>0</v>
      </c>
      <c r="F22" s="22">
        <v>1</v>
      </c>
      <c r="G22" s="22">
        <f t="shared" si="0"/>
        <v>0</v>
      </c>
      <c r="H22" s="22">
        <f t="shared" si="1"/>
        <v>1</v>
      </c>
      <c r="I22" s="12">
        <f t="shared" si="2"/>
        <v>0</v>
      </c>
      <c r="J22" s="22">
        <v>0</v>
      </c>
      <c r="K22" s="1">
        <f t="shared" si="3"/>
        <v>0</v>
      </c>
    </row>
    <row r="23" spans="1:15">
      <c r="A23" s="11">
        <f t="shared" si="4"/>
        <v>22</v>
      </c>
      <c r="B23" s="16" t="s">
        <v>79</v>
      </c>
      <c r="C23" s="22">
        <v>0</v>
      </c>
      <c r="D23" s="22">
        <v>2</v>
      </c>
      <c r="E23" s="22">
        <v>0</v>
      </c>
      <c r="F23" s="22">
        <v>2</v>
      </c>
      <c r="G23" s="22">
        <f t="shared" si="0"/>
        <v>0</v>
      </c>
      <c r="H23" s="22">
        <f t="shared" si="1"/>
        <v>4</v>
      </c>
      <c r="I23" s="12">
        <f t="shared" si="2"/>
        <v>0</v>
      </c>
      <c r="J23" s="22">
        <v>0</v>
      </c>
      <c r="K23" s="1">
        <f t="shared" si="3"/>
        <v>0</v>
      </c>
    </row>
    <row r="24" spans="1:15">
      <c r="A24" s="11">
        <f t="shared" si="4"/>
        <v>23</v>
      </c>
      <c r="B24" s="16" t="s">
        <v>80</v>
      </c>
      <c r="C24" s="22">
        <v>0</v>
      </c>
      <c r="D24" s="22">
        <v>0</v>
      </c>
      <c r="E24" s="22">
        <v>0</v>
      </c>
      <c r="F24" s="22">
        <v>1</v>
      </c>
      <c r="G24" s="22">
        <f t="shared" si="0"/>
        <v>0</v>
      </c>
      <c r="H24" s="22">
        <f t="shared" si="1"/>
        <v>1</v>
      </c>
      <c r="I24" s="12">
        <f t="shared" si="2"/>
        <v>0</v>
      </c>
      <c r="J24" s="22">
        <v>-0.125</v>
      </c>
      <c r="K24" s="1">
        <f t="shared" si="3"/>
        <v>-0.125</v>
      </c>
    </row>
    <row r="25" spans="1:15">
      <c r="A25" s="11">
        <f t="shared" si="4"/>
        <v>24</v>
      </c>
      <c r="B25" s="16" t="s">
        <v>81</v>
      </c>
      <c r="C25" s="22">
        <v>0</v>
      </c>
      <c r="D25" s="22">
        <v>2</v>
      </c>
      <c r="E25" s="22">
        <v>0</v>
      </c>
      <c r="F25" s="22">
        <v>3</v>
      </c>
      <c r="G25" s="22">
        <f t="shared" si="0"/>
        <v>0</v>
      </c>
      <c r="H25" s="22">
        <f t="shared" si="1"/>
        <v>5</v>
      </c>
      <c r="I25" s="12">
        <f t="shared" si="2"/>
        <v>0</v>
      </c>
      <c r="J25" s="22">
        <v>-0.375</v>
      </c>
      <c r="K25" s="1">
        <f t="shared" si="3"/>
        <v>-0.375</v>
      </c>
    </row>
    <row r="26" spans="1:15">
      <c r="A26" s="11">
        <f t="shared" si="4"/>
        <v>25</v>
      </c>
      <c r="B26" s="16" t="s">
        <v>82</v>
      </c>
      <c r="C26" s="22">
        <v>0</v>
      </c>
      <c r="D26" s="22">
        <v>2</v>
      </c>
      <c r="E26" s="22">
        <v>0</v>
      </c>
      <c r="F26" s="22">
        <v>0</v>
      </c>
      <c r="G26" s="22">
        <f t="shared" si="0"/>
        <v>0</v>
      </c>
      <c r="H26" s="22">
        <f t="shared" si="1"/>
        <v>2</v>
      </c>
      <c r="I26" s="12">
        <f t="shared" si="2"/>
        <v>0</v>
      </c>
      <c r="J26" s="22">
        <v>-0.5</v>
      </c>
      <c r="K26" s="1">
        <f t="shared" si="3"/>
        <v>-0.5</v>
      </c>
    </row>
    <row r="27" spans="1:15">
      <c r="A27" s="11">
        <f t="shared" si="4"/>
        <v>26</v>
      </c>
      <c r="B27" s="16" t="s">
        <v>83</v>
      </c>
      <c r="C27" s="22">
        <v>0</v>
      </c>
      <c r="D27" s="22">
        <v>2</v>
      </c>
      <c r="E27" s="22">
        <v>0</v>
      </c>
      <c r="F27" s="22">
        <v>2</v>
      </c>
      <c r="G27" s="22">
        <f t="shared" si="0"/>
        <v>0</v>
      </c>
      <c r="H27" s="22">
        <f t="shared" si="1"/>
        <v>4</v>
      </c>
      <c r="I27" s="12">
        <f t="shared" si="2"/>
        <v>0</v>
      </c>
      <c r="J27" s="22">
        <f>-0.5</f>
        <v>-0.5</v>
      </c>
      <c r="K27" s="1">
        <f t="shared" si="3"/>
        <v>-0.5</v>
      </c>
    </row>
  </sheetData>
  <sortState xmlns:xlrd2="http://schemas.microsoft.com/office/spreadsheetml/2017/richdata2" ref="B2:K27">
    <sortCondition descending="1" ref="K2:K27"/>
    <sortCondition descending="1" ref="I2:I27"/>
    <sortCondition descending="1" ref="G2:G27"/>
    <sortCondition ref="H2:H27"/>
    <sortCondition ref="B2:B27"/>
  </sortState>
  <mergeCells count="3">
    <mergeCell ref="M11:N11"/>
    <mergeCell ref="M15:O21"/>
    <mergeCell ref="M1:O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Jules POIRIER</dc:creator>
  <cp:keywords/>
  <dc:description/>
  <cp:lastModifiedBy>Jules POIRIER</cp:lastModifiedBy>
  <cp:revision/>
  <dcterms:created xsi:type="dcterms:W3CDTF">2025-06-03T22:27:19Z</dcterms:created>
  <dcterms:modified xsi:type="dcterms:W3CDTF">2026-02-10T19:24:57Z</dcterms:modified>
  <cp:category/>
  <cp:contentStatus/>
</cp:coreProperties>
</file>